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1" activeTab="2"/>
  </bookViews>
  <sheets>
    <sheet name="внебюджет" sheetId="1" r:id="rId1"/>
    <sheet name="субсидии муниц.задания (4)" sheetId="2" r:id="rId2"/>
    <sheet name="субсидии на иные цели (5)" sheetId="3" r:id="rId3"/>
  </sheets>
  <definedNames>
    <definedName name="_xlnm.Print_Area" localSheetId="0">'внебюджет'!$A$1:$R$163</definedName>
    <definedName name="_xlnm.Print_Area" localSheetId="1">'субсидии муниц.задания (4)'!$A$1:$J$162</definedName>
  </definedNames>
  <calcPr fullCalcOnLoad="1"/>
</workbook>
</file>

<file path=xl/sharedStrings.xml><?xml version="1.0" encoding="utf-8"?>
<sst xmlns="http://schemas.openxmlformats.org/spreadsheetml/2006/main" count="1449" uniqueCount="313">
  <si>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</si>
  <si>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</si>
  <si>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</si>
  <si>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</si>
  <si>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</si>
  <si>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</si>
  <si>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</si>
  <si>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</si>
  <si>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</si>
  <si>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</si>
  <si>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</si>
  <si>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</si>
  <si>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</si>
  <si>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</si>
  <si>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</si>
  <si>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</si>
  <si>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</si>
  <si>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</si>
  <si>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</si>
  <si>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</si>
  <si>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</si>
  <si>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</si>
  <si>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</si>
  <si>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</si>
  <si>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</si>
  <si>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</si>
  <si>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</si>
  <si>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</si>
  <si>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</si>
  <si>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</si>
  <si>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</si>
  <si>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</si>
  <si>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</si>
  <si>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</si>
  <si>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</si>
  <si>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</si>
  <si>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</si>
  <si>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</si>
  <si>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</si>
  <si>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</si>
  <si>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</si>
  <si>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</si>
  <si>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</si>
  <si>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</si>
  <si>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</si>
  <si>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</si>
  <si>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</si>
  <si>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</si>
  <si>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</si>
  <si>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</si>
  <si>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</si>
  <si>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</si>
  <si>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</si>
  <si>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</si>
  <si>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</si>
  <si>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</si>
  <si>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</si>
  <si>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</si>
  <si>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</si>
  <si>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</si>
  <si>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</si>
  <si>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</si>
  <si>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</si>
  <si>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</si>
  <si>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</si>
  <si>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</si>
  <si>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</si>
  <si>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</si>
  <si>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</si>
  <si>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</si>
  <si>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</si>
  <si>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</si>
  <si>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</si>
  <si>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</si>
  <si>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</si>
  <si>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</si>
  <si>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</si>
  <si>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</si>
  <si>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</si>
  <si>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</si>
  <si>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</si>
  <si>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</si>
  <si>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</si>
  <si>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</si>
  <si>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</si>
  <si>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</si>
  <si>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</si>
  <si>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</si>
  <si>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</si>
  <si>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</si>
  <si>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</si>
  <si>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</si>
  <si>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</si>
  <si>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</si>
  <si>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</si>
  <si>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</si>
  <si>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</si>
  <si>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</si>
  <si>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</si>
  <si>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</si>
  <si>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</si>
  <si>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</si>
  <si>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</si>
  <si>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</si>
  <si>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</si>
  <si>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</si>
  <si>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</si>
  <si>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</si>
  <si>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</si>
  <si>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</si>
  <si>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</si>
  <si>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</si>
  <si>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</si>
  <si>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</si>
  <si>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</si>
  <si>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</si>
  <si>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</si>
  <si>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</si>
  <si>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</si>
  <si>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</si>
  <si>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</si>
  <si>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</si>
  <si>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</si>
  <si>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</si>
  <si>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</si>
  <si>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</si>
  <si>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</si>
  <si>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</si>
  <si>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</si>
  <si>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</si>
  <si>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</si>
  <si>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</si>
  <si>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</si>
  <si>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</si>
  <si>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</si>
  <si>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</si>
  <si>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</si>
  <si>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</si>
  <si>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</si>
  <si>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</si>
  <si>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</si>
  <si>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</si>
  <si>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</si>
  <si>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</si>
  <si>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</si>
  <si>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</si>
  <si>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</si>
  <si>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</si>
  <si>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</si>
  <si>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</si>
  <si>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</si>
  <si>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</si>
  <si>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</si>
  <si>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</si>
  <si>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</si>
  <si>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</si>
  <si>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</si>
  <si>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</si>
  <si>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</si>
  <si>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</si>
  <si>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</si>
  <si>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</si>
  <si>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</si>
  <si>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</si>
  <si>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</si>
  <si>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</si>
  <si>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</si>
  <si>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</si>
  <si>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</si>
  <si>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</si>
  <si>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</si>
  <si>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</si>
  <si>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</si>
  <si>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</si>
  <si>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</si>
  <si>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</si>
  <si>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</si>
  <si>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</si>
  <si>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</si>
  <si>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</si>
  <si>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</si>
  <si>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</si>
  <si>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</si>
  <si>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522</t>
  </si>
  <si>
    <t>523</t>
  </si>
  <si>
    <t>524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</si>
  <si>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</si>
  <si>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</si>
  <si>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</si>
  <si>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</si>
  <si>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</si>
  <si>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</si>
  <si>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</si>
  <si>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</si>
  <si>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</si>
  <si>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</si>
  <si>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</si>
  <si>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</si>
  <si>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</si>
  <si>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Форма 0503737 с.5</t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</si>
  <si>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</si>
  <si>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</si>
  <si>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</si>
  <si>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</si>
  <si>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</si>
  <si>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</si>
  <si>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</si>
  <si>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</si>
  <si>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</si>
  <si>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</si>
  <si>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</si>
  <si>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</si>
  <si>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</si>
  <si>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</si>
  <si>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</si>
  <si>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</si>
  <si>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положительная курсовая разница</t>
  </si>
  <si>
    <t>отрицательная курсовая разница</t>
  </si>
  <si>
    <t>621</t>
  </si>
  <si>
    <t>622</t>
  </si>
  <si>
    <t>625</t>
  </si>
  <si>
    <t>626</t>
  </si>
  <si>
    <t>Обособленное подразделение</t>
  </si>
  <si>
    <t>Руководитель финансово-     ____________________   ________________________</t>
  </si>
  <si>
    <t>экономической службы              (подпись)                   (расшифровка подписи)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</si>
  <si>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</si>
  <si>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</si>
  <si>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</si>
  <si>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</si>
  <si>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</si>
  <si>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</si>
  <si>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Доходы от оказания платных услуг (работ)</t>
  </si>
  <si>
    <t xml:space="preserve">    Доходы от собственности</t>
  </si>
  <si>
    <t xml:space="preserve">                                  (подпись)                    (расшифровка подписи)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</si>
  <si>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</si>
  <si>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</si>
  <si>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ценных бумаг, кроме акций </t>
  </si>
  <si>
    <t xml:space="preserve">                                (должность)                        (подпись)                   (расшифровка подписи)            (телефон, e-mail)</t>
  </si>
  <si>
    <t>поступления средств учреждения с депозитов</t>
  </si>
  <si>
    <t>размещение средств учреждения на депозиты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</si>
  <si>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</si>
  <si>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</si>
  <si>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</si>
  <si>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</si>
  <si>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</si>
  <si>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</si>
  <si>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</si>
  <si>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</si>
  <si>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410</t>
  </si>
  <si>
    <t>420</t>
  </si>
  <si>
    <t>430</t>
  </si>
  <si>
    <t>440</t>
  </si>
  <si>
    <t xml:space="preserve">ОТЧЕТ </t>
  </si>
  <si>
    <t>ОБ ИСПОЛНЕНИИ УЧРЕЖДЕНИЕМ ПЛАНА ЕГО ФИНАНСОВО-ХОЗЯЙСТВЕННОЙ ДЕЯТЕЛЬНОСТИ</t>
  </si>
  <si>
    <t>093</t>
  </si>
  <si>
    <t>094</t>
  </si>
  <si>
    <t>095</t>
  </si>
  <si>
    <t>630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</si>
  <si>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</si>
  <si>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</si>
  <si>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</si>
  <si>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</si>
  <si>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</si>
  <si>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097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</si>
  <si>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</si>
  <si>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</si>
  <si>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</si>
  <si>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</si>
  <si>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</si>
  <si>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</si>
  <si>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</si>
  <si>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650</t>
  </si>
  <si>
    <t>098</t>
  </si>
  <si>
    <t>Нерюнгринская районная администрация</t>
  </si>
  <si>
    <t>Управление образования Нерюнгринской районной администрации</t>
  </si>
  <si>
    <t xml:space="preserve">Внебюджетная </t>
  </si>
  <si>
    <t>075</t>
  </si>
  <si>
    <t>2</t>
  </si>
  <si>
    <t>Субсидии на выполнение государственного (муниципального) задания</t>
  </si>
  <si>
    <t>Субсидии на иные цели</t>
  </si>
  <si>
    <r>
      <t>Исполнитель</t>
    </r>
    <r>
      <rPr>
        <sz val="8"/>
        <rFont val="Arial Cyr"/>
        <family val="2"/>
      </rPr>
      <t xml:space="preserve">  _____Бухгалтер_____     __________________   ____________  _________________</t>
    </r>
  </si>
  <si>
    <t xml:space="preserve">Утверждено плановых </t>
  </si>
  <si>
    <t>ИТОГО</t>
  </si>
  <si>
    <t xml:space="preserve">     назначений</t>
  </si>
  <si>
    <t xml:space="preserve">через кассу </t>
  </si>
  <si>
    <t>11</t>
  </si>
  <si>
    <t>12</t>
  </si>
  <si>
    <t>13</t>
  </si>
  <si>
    <t>14</t>
  </si>
  <si>
    <t>130+180</t>
  </si>
  <si>
    <r>
      <t xml:space="preserve">счета </t>
    </r>
    <r>
      <rPr>
        <b/>
        <sz val="7"/>
        <rFont val="Arial Cyr"/>
        <family val="2"/>
      </rPr>
      <t>130</t>
    </r>
  </si>
  <si>
    <r>
      <t xml:space="preserve">счета </t>
    </r>
    <r>
      <rPr>
        <b/>
        <sz val="7"/>
        <rFont val="Arial Cyr"/>
        <family val="2"/>
      </rPr>
      <t>180</t>
    </r>
  </si>
  <si>
    <r>
      <t xml:space="preserve"> счета </t>
    </r>
    <r>
      <rPr>
        <b/>
        <sz val="7"/>
        <rFont val="Arial Cyr"/>
        <family val="2"/>
      </rPr>
      <t>130</t>
    </r>
  </si>
  <si>
    <r>
      <t xml:space="preserve"> счета </t>
    </r>
    <r>
      <rPr>
        <b/>
        <sz val="7"/>
        <rFont val="Arial Cyr"/>
        <family val="2"/>
      </rPr>
      <t>180</t>
    </r>
  </si>
  <si>
    <r>
      <t xml:space="preserve">учреждения </t>
    </r>
    <r>
      <rPr>
        <b/>
        <sz val="7"/>
        <rFont val="Arial Cyr"/>
        <family val="2"/>
      </rPr>
      <t>130</t>
    </r>
  </si>
  <si>
    <r>
      <t xml:space="preserve">учреждения </t>
    </r>
    <r>
      <rPr>
        <b/>
        <sz val="7"/>
        <rFont val="Arial Cyr"/>
        <family val="2"/>
      </rPr>
      <t>180</t>
    </r>
  </si>
  <si>
    <r>
      <t xml:space="preserve">операциями </t>
    </r>
    <r>
      <rPr>
        <b/>
        <sz val="7"/>
        <rFont val="Arial Cyr"/>
        <family val="2"/>
      </rPr>
      <t>130</t>
    </r>
  </si>
  <si>
    <r>
      <t xml:space="preserve">операциями </t>
    </r>
    <r>
      <rPr>
        <b/>
        <sz val="7"/>
        <rFont val="Arial Cyr"/>
        <family val="2"/>
      </rPr>
      <t>180</t>
    </r>
  </si>
  <si>
    <t>15</t>
  </si>
  <si>
    <t>16</t>
  </si>
  <si>
    <t>17</t>
  </si>
  <si>
    <t>18</t>
  </si>
  <si>
    <t>98406565000</t>
  </si>
  <si>
    <t>МОУ ДОД ДДТ п.Чульман</t>
  </si>
  <si>
    <t>14443623</t>
  </si>
  <si>
    <t xml:space="preserve"> Руководитель   __________________      _Г.С.Антонова_______</t>
  </si>
  <si>
    <t>Главный бухгалтер ________________   ___Сорочан Л.И._____</t>
  </si>
  <si>
    <t xml:space="preserve"> Руководитель   __________________      Г.С.Антонова________</t>
  </si>
  <si>
    <t>Главный бухгалтер ________________   ___Л.И.Сорочан_____</t>
  </si>
  <si>
    <t>Главный бухгалтер ________________   ____Л.И.Сорочан_____</t>
  </si>
  <si>
    <t xml:space="preserve">                                                                          на  1 января 2013г.</t>
  </si>
  <si>
    <t>01.01.2013</t>
  </si>
  <si>
    <t xml:space="preserve">                                                                          на  1 января 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</si>
</sst>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 style="hair"/>
      <bottom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thin"/>
      <top/>
      <bottom style="thin"/>
    </border>
    <border>
      <left/>
      <right style="medium"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Continuous"/>
    </xf>
    <xf numFmtId="49" fontId="3" fillId="0" borderId="31" xfId="0" applyNumberFormat="1" applyFont="1" applyBorder="1" applyAlignment="1">
      <alignment horizontal="centerContinuous"/>
    </xf>
    <xf numFmtId="0" fontId="3" fillId="0" borderId="32" xfId="0" applyFont="1" applyBorder="1" applyAlignment="1">
      <alignment horizontal="left" wrapText="1" indent="2"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25" xfId="0" applyNumberFormat="1" applyFont="1" applyFill="1" applyBorder="1" applyAlignment="1">
      <alignment horizontal="center" wrapText="1"/>
    </xf>
    <xf numFmtId="49" fontId="3" fillId="33" borderId="28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33" xfId="0" applyFont="1" applyBorder="1" applyAlignment="1">
      <alignment horizontal="left" wrapText="1" indent="2"/>
    </xf>
    <xf numFmtId="49" fontId="3" fillId="33" borderId="27" xfId="0" applyNumberFormat="1" applyFont="1" applyFill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33" borderId="36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 indent="2"/>
    </xf>
    <xf numFmtId="0" fontId="3" fillId="0" borderId="37" xfId="0" applyFont="1" applyBorder="1" applyAlignment="1">
      <alignment horizontal="left" wrapText="1" indent="2"/>
    </xf>
    <xf numFmtId="49" fontId="3" fillId="0" borderId="3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 wrapText="1" inden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left" wrapText="1" indent="2"/>
    </xf>
    <xf numFmtId="0" fontId="3" fillId="0" borderId="43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 indent="3"/>
    </xf>
    <xf numFmtId="49" fontId="3" fillId="0" borderId="44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 wrapText="1" indent="3"/>
    </xf>
    <xf numFmtId="0" fontId="3" fillId="33" borderId="34" xfId="0" applyFont="1" applyFill="1" applyBorder="1" applyAlignment="1">
      <alignment horizontal="left" wrapText="1" indent="3"/>
    </xf>
    <xf numFmtId="0" fontId="6" fillId="0" borderId="45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3" fillId="0" borderId="46" xfId="0" applyFont="1" applyBorder="1" applyAlignment="1">
      <alignment horizontal="left" wrapText="1" indent="2"/>
    </xf>
    <xf numFmtId="0" fontId="3" fillId="0" borderId="46" xfId="0" applyFont="1" applyBorder="1" applyAlignment="1">
      <alignment horizontal="left" wrapText="1" indent="3"/>
    </xf>
    <xf numFmtId="0" fontId="3" fillId="0" borderId="35" xfId="0" applyFont="1" applyBorder="1" applyAlignment="1">
      <alignment horizontal="left" wrapText="1" indent="3"/>
    </xf>
    <xf numFmtId="0" fontId="6" fillId="0" borderId="46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35" xfId="0" applyFont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3" fillId="0" borderId="36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3" fillId="0" borderId="49" xfId="0" applyNumberFormat="1" applyFont="1" applyBorder="1" applyAlignment="1">
      <alignment horizontal="center"/>
    </xf>
    <xf numFmtId="0" fontId="9" fillId="0" borderId="34" xfId="0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9" fillId="0" borderId="34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4" fontId="3" fillId="33" borderId="48" xfId="0" applyNumberFormat="1" applyFont="1" applyFill="1" applyBorder="1" applyAlignment="1">
      <alignment horizontal="center"/>
    </xf>
    <xf numFmtId="4" fontId="3" fillId="33" borderId="51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wrapText="1"/>
    </xf>
    <xf numFmtId="4" fontId="3" fillId="0" borderId="53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33" borderId="28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3" fillId="0" borderId="54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3" fillId="0" borderId="20" xfId="0" applyNumberFormat="1" applyFont="1" applyBorder="1" applyAlignment="1">
      <alignment horizontal="center"/>
    </xf>
    <xf numFmtId="4" fontId="6" fillId="34" borderId="36" xfId="0" applyNumberFormat="1" applyFont="1" applyFill="1" applyBorder="1" applyAlignment="1">
      <alignment horizontal="center"/>
    </xf>
    <xf numFmtId="4" fontId="6" fillId="34" borderId="42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" fontId="3" fillId="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0" borderId="55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164" fontId="6" fillId="0" borderId="36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 indent="2"/>
    </xf>
    <xf numFmtId="0" fontId="10" fillId="0" borderId="34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2"/>
    </xf>
    <xf numFmtId="0" fontId="10" fillId="0" borderId="3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 indent="2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 indent="2"/>
    </xf>
    <xf numFmtId="0" fontId="7" fillId="0" borderId="3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wrapText="1" indent="2"/>
    </xf>
    <xf numFmtId="0" fontId="3" fillId="0" borderId="0" xfId="0" applyFont="1" applyAlignment="1">
      <alignment horizontal="left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" fontId="6" fillId="34" borderId="22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6" fillId="34" borderId="36" xfId="0" applyNumberFormat="1" applyFont="1" applyFill="1" applyBorder="1" applyAlignment="1">
      <alignment horizontal="left"/>
    </xf>
    <xf numFmtId="4" fontId="3" fillId="0" borderId="36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6" fillId="0" borderId="5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showGridLines="0" view="pageBreakPreview" zoomScale="110" zoomScaleSheetLayoutView="110" zoomScalePageLayoutView="0" workbookViewId="0" topLeftCell="A88">
      <selection activeCell="G99" sqref="G99"/>
    </sheetView>
  </sheetViews>
  <sheetFormatPr defaultColWidth="9.00390625" defaultRowHeight="12.75"/>
  <cols>
    <col min="1" max="1" width="21.625" style="2" customWidth="1"/>
    <col min="2" max="2" width="3.75390625" style="2" customWidth="1"/>
    <col min="3" max="3" width="4.125" style="2" customWidth="1"/>
    <col min="4" max="4" width="11.125" style="2" bestFit="1" customWidth="1"/>
    <col min="5" max="5" width="11.25390625" style="2" customWidth="1"/>
    <col min="6" max="6" width="11.75390625" style="2" customWidth="1"/>
    <col min="7" max="7" width="9.25390625" style="1" customWidth="1"/>
    <col min="8" max="8" width="9.375" style="1" customWidth="1"/>
    <col min="9" max="9" width="10.375" style="1" customWidth="1"/>
    <col min="10" max="10" width="10.00390625" style="1" customWidth="1"/>
    <col min="11" max="11" width="10.625" style="1" customWidth="1"/>
    <col min="12" max="13" width="10.25390625" style="1" customWidth="1"/>
    <col min="14" max="14" width="9.25390625" style="1" customWidth="1"/>
    <col min="15" max="15" width="11.125" style="1" customWidth="1"/>
    <col min="16" max="16" width="10.875" style="1" customWidth="1"/>
    <col min="17" max="17" width="11.375" style="1" customWidth="1"/>
    <col min="18" max="18" width="11.625" style="0" customWidth="1"/>
  </cols>
  <sheetData>
    <row r="1" spans="1:18" ht="13.5" customHeight="1">
      <c r="A1" s="234" t="s">
        <v>252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20"/>
      <c r="O1" s="118"/>
      <c r="P1" s="118"/>
      <c r="Q1" s="118"/>
      <c r="R1" s="3"/>
    </row>
    <row r="2" spans="1:18" ht="14.25" customHeight="1" thickBot="1">
      <c r="A2" s="236" t="s">
        <v>253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72"/>
      <c r="O2" s="120"/>
      <c r="P2" s="120"/>
      <c r="Q2" s="120"/>
      <c r="R2" s="24" t="s">
        <v>4</v>
      </c>
    </row>
    <row r="3" spans="1:18" ht="13.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1"/>
      <c r="Q3" s="217" t="s">
        <v>259</v>
      </c>
      <c r="R3" s="52" t="s">
        <v>39</v>
      </c>
    </row>
    <row r="4" spans="1:18" ht="13.5" customHeight="1">
      <c r="A4" s="13" t="s">
        <v>310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11"/>
      <c r="Q4" s="217" t="s">
        <v>35</v>
      </c>
      <c r="R4" s="53" t="s">
        <v>311</v>
      </c>
    </row>
    <row r="5" spans="1:18" s="58" customFormat="1" ht="12" customHeight="1">
      <c r="A5" s="55" t="s">
        <v>227</v>
      </c>
      <c r="B5" s="170" t="s">
        <v>303</v>
      </c>
      <c r="C5" s="56"/>
      <c r="D5" s="56"/>
      <c r="E5" s="56"/>
      <c r="F5" s="56"/>
      <c r="G5" s="57"/>
      <c r="H5" s="57"/>
      <c r="I5" s="57"/>
      <c r="J5" s="57"/>
      <c r="K5" s="57"/>
      <c r="L5" s="57"/>
      <c r="M5" s="57"/>
      <c r="N5" s="180"/>
      <c r="P5" s="66"/>
      <c r="Q5" s="66" t="s">
        <v>34</v>
      </c>
      <c r="R5" s="163" t="s">
        <v>304</v>
      </c>
    </row>
    <row r="6" spans="1:18" s="58" customFormat="1" ht="12" customHeight="1">
      <c r="A6" s="55" t="s">
        <v>222</v>
      </c>
      <c r="B6" s="56"/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180"/>
      <c r="P6" s="66"/>
      <c r="Q6" s="66"/>
      <c r="R6" s="163"/>
    </row>
    <row r="7" spans="1:18" s="58" customFormat="1" ht="11.25" customHeight="1">
      <c r="A7" s="55" t="s">
        <v>228</v>
      </c>
      <c r="B7" s="161" t="s">
        <v>273</v>
      </c>
      <c r="C7" s="56"/>
      <c r="D7" s="56"/>
      <c r="E7" s="56"/>
      <c r="F7" s="56"/>
      <c r="G7" s="57"/>
      <c r="H7" s="57"/>
      <c r="I7" s="57"/>
      <c r="J7" s="57"/>
      <c r="K7" s="57"/>
      <c r="L7" s="57"/>
      <c r="M7" s="57"/>
      <c r="N7" s="180"/>
      <c r="P7" s="64"/>
      <c r="Q7" s="64" t="s">
        <v>40</v>
      </c>
      <c r="R7" s="163" t="s">
        <v>302</v>
      </c>
    </row>
    <row r="8" spans="1:18" ht="11.25" customHeight="1">
      <c r="A8" s="12" t="s">
        <v>229</v>
      </c>
      <c r="B8" s="165"/>
      <c r="C8" s="12"/>
      <c r="D8" s="12"/>
      <c r="E8" s="12"/>
      <c r="F8" s="12"/>
      <c r="G8" s="11"/>
      <c r="H8" s="11"/>
      <c r="I8" s="11"/>
      <c r="J8" s="11"/>
      <c r="K8" s="11"/>
      <c r="L8" s="11"/>
      <c r="M8" s="11"/>
      <c r="N8" s="11"/>
      <c r="P8" s="65"/>
      <c r="Q8" s="65" t="s">
        <v>41</v>
      </c>
      <c r="R8" s="163" t="s">
        <v>304</v>
      </c>
    </row>
    <row r="9" spans="1:18" ht="12.75" customHeight="1">
      <c r="A9" s="12" t="s">
        <v>230</v>
      </c>
      <c r="B9" s="162" t="s">
        <v>274</v>
      </c>
      <c r="C9" s="62"/>
      <c r="D9" s="62"/>
      <c r="E9" s="62"/>
      <c r="F9" s="62"/>
      <c r="G9" s="63"/>
      <c r="H9" s="63"/>
      <c r="I9" s="63"/>
      <c r="J9" s="63"/>
      <c r="K9" s="63"/>
      <c r="L9" s="63"/>
      <c r="M9" s="63"/>
      <c r="N9" s="47"/>
      <c r="P9" s="65"/>
      <c r="Q9" s="65" t="s">
        <v>42</v>
      </c>
      <c r="R9" s="164" t="s">
        <v>276</v>
      </c>
    </row>
    <row r="10" spans="1:18" ht="12.75" customHeight="1">
      <c r="A10" s="12" t="s">
        <v>208</v>
      </c>
      <c r="B10" s="162" t="s">
        <v>275</v>
      </c>
      <c r="C10" s="62"/>
      <c r="D10" s="62"/>
      <c r="E10" s="62"/>
      <c r="F10" s="62"/>
      <c r="G10" s="63"/>
      <c r="H10" s="63"/>
      <c r="I10" s="63"/>
      <c r="J10" s="63"/>
      <c r="K10" s="63"/>
      <c r="L10" s="63"/>
      <c r="M10" s="63"/>
      <c r="N10" s="47"/>
      <c r="P10" s="65"/>
      <c r="Q10" s="65"/>
      <c r="R10" s="229" t="s">
        <v>277</v>
      </c>
    </row>
    <row r="11" spans="1:18" ht="11.25" customHeight="1">
      <c r="A11" s="12" t="s">
        <v>31</v>
      </c>
      <c r="B11" s="12"/>
      <c r="C11" s="12"/>
      <c r="D11" s="12"/>
      <c r="E11" s="12"/>
      <c r="F11" s="12"/>
      <c r="G11" s="11"/>
      <c r="H11" s="11"/>
      <c r="I11" s="11"/>
      <c r="J11" s="11"/>
      <c r="K11" s="11"/>
      <c r="L11" s="11"/>
      <c r="M11" s="11"/>
      <c r="N11" s="11"/>
      <c r="P11" s="12"/>
      <c r="Q11" s="65"/>
      <c r="R11" s="164"/>
    </row>
    <row r="12" spans="1:18" ht="10.5" customHeight="1" thickBot="1">
      <c r="A12" s="12" t="s">
        <v>1</v>
      </c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P12" s="12"/>
      <c r="Q12" s="65" t="s">
        <v>16</v>
      </c>
      <c r="R12" s="19" t="s">
        <v>0</v>
      </c>
    </row>
    <row r="13" spans="2:18" ht="12" customHeight="1">
      <c r="B13" s="34"/>
      <c r="C13" s="34"/>
      <c r="D13" s="34"/>
      <c r="E13" s="121" t="s">
        <v>168</v>
      </c>
      <c r="F13" s="121"/>
      <c r="G13" s="11"/>
      <c r="H13" s="11"/>
      <c r="K13" s="11"/>
      <c r="L13" s="11"/>
      <c r="M13" s="11"/>
      <c r="N13" s="11"/>
      <c r="O13" s="11"/>
      <c r="P13" s="11"/>
      <c r="Q13" s="11"/>
      <c r="R13" s="22"/>
    </row>
    <row r="14" spans="1:18" ht="5.25" customHeight="1">
      <c r="A14" s="33"/>
      <c r="B14" s="33"/>
      <c r="C14" s="33"/>
      <c r="D14" s="33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</row>
    <row r="15" spans="1:18" ht="9.75" customHeight="1">
      <c r="A15" s="7"/>
      <c r="B15" s="8" t="s">
        <v>13</v>
      </c>
      <c r="C15" s="8" t="s">
        <v>80</v>
      </c>
      <c r="D15" s="230" t="s">
        <v>281</v>
      </c>
      <c r="E15" s="231"/>
      <c r="F15" s="179" t="s">
        <v>282</v>
      </c>
      <c r="G15" s="25"/>
      <c r="H15" s="112"/>
      <c r="I15" s="31" t="s">
        <v>210</v>
      </c>
      <c r="J15" s="31"/>
      <c r="K15" s="31"/>
      <c r="L15" s="31"/>
      <c r="M15" s="112"/>
      <c r="N15" s="112"/>
      <c r="O15" s="113"/>
      <c r="P15" s="184"/>
      <c r="Q15" s="184"/>
      <c r="R15" s="17" t="s">
        <v>209</v>
      </c>
    </row>
    <row r="16" spans="1:18" ht="9.75" customHeight="1">
      <c r="A16" s="8" t="s">
        <v>5</v>
      </c>
      <c r="B16" s="8" t="s">
        <v>14</v>
      </c>
      <c r="C16" s="8" t="s">
        <v>81</v>
      </c>
      <c r="D16" s="232" t="s">
        <v>45</v>
      </c>
      <c r="E16" s="233"/>
      <c r="F16" s="178" t="s">
        <v>44</v>
      </c>
      <c r="G16" s="208" t="s">
        <v>260</v>
      </c>
      <c r="H16" s="208" t="s">
        <v>260</v>
      </c>
      <c r="I16" s="209" t="s">
        <v>261</v>
      </c>
      <c r="J16" s="209" t="s">
        <v>261</v>
      </c>
      <c r="K16" s="210" t="s">
        <v>284</v>
      </c>
      <c r="L16" s="210" t="s">
        <v>284</v>
      </c>
      <c r="M16" s="211" t="s">
        <v>211</v>
      </c>
      <c r="N16" s="211" t="s">
        <v>211</v>
      </c>
      <c r="O16" s="6" t="s">
        <v>9</v>
      </c>
      <c r="P16" s="6" t="s">
        <v>9</v>
      </c>
      <c r="Q16" s="186" t="s">
        <v>9</v>
      </c>
      <c r="R16" s="17" t="s">
        <v>44</v>
      </c>
    </row>
    <row r="17" spans="1:18" ht="13.5" customHeight="1">
      <c r="A17" s="7"/>
      <c r="B17" s="8" t="s">
        <v>15</v>
      </c>
      <c r="C17" s="8" t="s">
        <v>82</v>
      </c>
      <c r="D17" s="175" t="s">
        <v>52</v>
      </c>
      <c r="E17" s="176" t="s">
        <v>72</v>
      </c>
      <c r="F17" s="177" t="s">
        <v>45</v>
      </c>
      <c r="G17" s="212" t="s">
        <v>290</v>
      </c>
      <c r="H17" s="212" t="s">
        <v>291</v>
      </c>
      <c r="I17" s="211" t="s">
        <v>292</v>
      </c>
      <c r="J17" s="211" t="s">
        <v>293</v>
      </c>
      <c r="K17" s="211" t="s">
        <v>294</v>
      </c>
      <c r="L17" s="211" t="s">
        <v>295</v>
      </c>
      <c r="M17" s="211" t="s">
        <v>296</v>
      </c>
      <c r="N17" s="211" t="s">
        <v>297</v>
      </c>
      <c r="O17" s="183" t="s">
        <v>52</v>
      </c>
      <c r="P17" s="183" t="s">
        <v>72</v>
      </c>
      <c r="Q17" s="183" t="s">
        <v>289</v>
      </c>
      <c r="R17" s="17" t="s">
        <v>45</v>
      </c>
    </row>
    <row r="18" spans="1:18" ht="9.75" customHeight="1" thickBot="1">
      <c r="A18" s="4">
        <v>1</v>
      </c>
      <c r="B18" s="10">
        <v>2</v>
      </c>
      <c r="C18" s="10">
        <v>3</v>
      </c>
      <c r="D18" s="10">
        <v>4</v>
      </c>
      <c r="E18" s="5" t="s">
        <v>3</v>
      </c>
      <c r="F18" s="29" t="s">
        <v>10</v>
      </c>
      <c r="G18" s="29" t="s">
        <v>11</v>
      </c>
      <c r="H18" s="29" t="s">
        <v>12</v>
      </c>
      <c r="I18" s="5" t="s">
        <v>33</v>
      </c>
      <c r="J18" s="5" t="s">
        <v>213</v>
      </c>
      <c r="K18" s="5" t="s">
        <v>285</v>
      </c>
      <c r="L18" s="5" t="s">
        <v>286</v>
      </c>
      <c r="M18" s="5" t="s">
        <v>287</v>
      </c>
      <c r="N18" s="5" t="s">
        <v>288</v>
      </c>
      <c r="O18" s="5" t="s">
        <v>298</v>
      </c>
      <c r="P18" s="18" t="s">
        <v>299</v>
      </c>
      <c r="Q18" s="18" t="s">
        <v>300</v>
      </c>
      <c r="R18" s="18" t="s">
        <v>301</v>
      </c>
    </row>
    <row r="19" spans="1:18" ht="25.5" customHeight="1">
      <c r="A19" s="98" t="s">
        <v>190</v>
      </c>
      <c r="B19" s="39" t="s">
        <v>18</v>
      </c>
      <c r="C19" s="74"/>
      <c r="D19" s="220">
        <f>D20+D22+D23+D38</f>
        <v>361600</v>
      </c>
      <c r="E19" s="220">
        <f>E20+E22+E23+E38</f>
        <v>51000</v>
      </c>
      <c r="F19" s="167">
        <f>D19+E19</f>
        <v>412600</v>
      </c>
      <c r="G19" s="167">
        <f aca="true" t="shared" si="0" ref="G19:N19">G20+G22+G23+G38</f>
        <v>97600</v>
      </c>
      <c r="H19" s="167">
        <f t="shared" si="0"/>
        <v>50000</v>
      </c>
      <c r="I19" s="167">
        <f t="shared" si="0"/>
        <v>0</v>
      </c>
      <c r="J19" s="167">
        <f t="shared" si="0"/>
        <v>0</v>
      </c>
      <c r="K19" s="167">
        <f t="shared" si="0"/>
        <v>237000</v>
      </c>
      <c r="L19" s="167">
        <f t="shared" si="0"/>
        <v>1000</v>
      </c>
      <c r="M19" s="167">
        <f t="shared" si="0"/>
        <v>0</v>
      </c>
      <c r="N19" s="167">
        <f t="shared" si="0"/>
        <v>0</v>
      </c>
      <c r="O19" s="167">
        <f>G19+I19+K19+M19</f>
        <v>334600</v>
      </c>
      <c r="P19" s="167">
        <f>H19+J19+L19+N19</f>
        <v>51000</v>
      </c>
      <c r="Q19" s="167">
        <f>O19+P19</f>
        <v>385600</v>
      </c>
      <c r="R19" s="167">
        <f>F19-Q19</f>
        <v>27000</v>
      </c>
    </row>
    <row r="20" spans="1:18" ht="21.75" customHeight="1">
      <c r="A20" s="187" t="s">
        <v>232</v>
      </c>
      <c r="B20" s="70" t="s">
        <v>49</v>
      </c>
      <c r="C20" s="30" t="s">
        <v>50</v>
      </c>
      <c r="D20" s="221"/>
      <c r="E20" s="221"/>
      <c r="F20" s="167">
        <f aca="true" t="shared" si="1" ref="F20:F43">D20+E20</f>
        <v>0</v>
      </c>
      <c r="G20" s="126"/>
      <c r="H20" s="126"/>
      <c r="I20" s="126"/>
      <c r="J20" s="126"/>
      <c r="K20" s="126"/>
      <c r="L20" s="126"/>
      <c r="M20" s="126"/>
      <c r="N20" s="126"/>
      <c r="O20" s="219">
        <f aca="true" t="shared" si="2" ref="O20:O43">G20+I20+K20+M20</f>
        <v>0</v>
      </c>
      <c r="P20" s="219">
        <f aca="true" t="shared" si="3" ref="P20:P43">H20+J20+L20+N20</f>
        <v>0</v>
      </c>
      <c r="Q20" s="167">
        <f aca="true" t="shared" si="4" ref="Q20:Q43">O20+P20</f>
        <v>0</v>
      </c>
      <c r="R20" s="167">
        <f aca="true" t="shared" si="5" ref="R20:R43">F20-Q20</f>
        <v>0</v>
      </c>
    </row>
    <row r="21" spans="1:18" ht="9" customHeight="1">
      <c r="A21" s="43" t="s">
        <v>68</v>
      </c>
      <c r="B21" s="71"/>
      <c r="C21" s="32"/>
      <c r="D21" s="126"/>
      <c r="E21" s="126"/>
      <c r="F21" s="167">
        <f t="shared" si="1"/>
        <v>0</v>
      </c>
      <c r="G21" s="126"/>
      <c r="H21" s="126"/>
      <c r="I21" s="126"/>
      <c r="J21" s="126"/>
      <c r="K21" s="126"/>
      <c r="L21" s="126"/>
      <c r="M21" s="126"/>
      <c r="N21" s="126"/>
      <c r="O21" s="219">
        <f t="shared" si="2"/>
        <v>0</v>
      </c>
      <c r="P21" s="219">
        <f t="shared" si="3"/>
        <v>0</v>
      </c>
      <c r="Q21" s="167">
        <f t="shared" si="4"/>
        <v>0</v>
      </c>
      <c r="R21" s="167">
        <f t="shared" si="5"/>
        <v>0</v>
      </c>
    </row>
    <row r="22" spans="1:18" ht="14.25" customHeight="1">
      <c r="A22" s="188" t="s">
        <v>78</v>
      </c>
      <c r="B22" s="72" t="s">
        <v>73</v>
      </c>
      <c r="C22" s="30" t="s">
        <v>50</v>
      </c>
      <c r="D22" s="126"/>
      <c r="E22" s="126"/>
      <c r="F22" s="167">
        <f t="shared" si="1"/>
        <v>0</v>
      </c>
      <c r="G22" s="126"/>
      <c r="H22" s="126"/>
      <c r="I22" s="126"/>
      <c r="J22" s="126"/>
      <c r="K22" s="126"/>
      <c r="L22" s="126"/>
      <c r="M22" s="126"/>
      <c r="N22" s="126"/>
      <c r="O22" s="219">
        <f t="shared" si="2"/>
        <v>0</v>
      </c>
      <c r="P22" s="219">
        <f t="shared" si="3"/>
        <v>0</v>
      </c>
      <c r="Q22" s="167">
        <f t="shared" si="4"/>
        <v>0</v>
      </c>
      <c r="R22" s="167">
        <f t="shared" si="5"/>
        <v>0</v>
      </c>
    </row>
    <row r="23" spans="1:18" ht="22.5" customHeight="1">
      <c r="A23" s="187" t="s">
        <v>231</v>
      </c>
      <c r="B23" s="70" t="s">
        <v>51</v>
      </c>
      <c r="C23" s="30" t="s">
        <v>52</v>
      </c>
      <c r="D23" s="126">
        <v>361600</v>
      </c>
      <c r="E23" s="126"/>
      <c r="F23" s="167">
        <f t="shared" si="1"/>
        <v>361600</v>
      </c>
      <c r="G23" s="126">
        <v>97600</v>
      </c>
      <c r="H23" s="126"/>
      <c r="I23" s="126"/>
      <c r="J23" s="126"/>
      <c r="K23" s="126">
        <v>237000</v>
      </c>
      <c r="L23" s="126"/>
      <c r="M23" s="126"/>
      <c r="N23" s="126"/>
      <c r="O23" s="219">
        <f t="shared" si="2"/>
        <v>334600</v>
      </c>
      <c r="P23" s="219">
        <f t="shared" si="3"/>
        <v>0</v>
      </c>
      <c r="Q23" s="167">
        <f t="shared" si="4"/>
        <v>334600</v>
      </c>
      <c r="R23" s="167">
        <f t="shared" si="5"/>
        <v>27000</v>
      </c>
    </row>
    <row r="24" spans="1:18" ht="15.75" customHeight="1">
      <c r="A24" s="189" t="s">
        <v>167</v>
      </c>
      <c r="B24" s="70" t="s">
        <v>53</v>
      </c>
      <c r="C24" s="30" t="s">
        <v>54</v>
      </c>
      <c r="D24" s="126"/>
      <c r="E24" s="126"/>
      <c r="F24" s="167">
        <f t="shared" si="1"/>
        <v>0</v>
      </c>
      <c r="G24" s="126"/>
      <c r="H24" s="126"/>
      <c r="I24" s="126"/>
      <c r="J24" s="126"/>
      <c r="K24" s="126"/>
      <c r="L24" s="126"/>
      <c r="M24" s="126"/>
      <c r="N24" s="126"/>
      <c r="O24" s="219">
        <f t="shared" si="2"/>
        <v>0</v>
      </c>
      <c r="P24" s="219">
        <f t="shared" si="3"/>
        <v>0</v>
      </c>
      <c r="Q24" s="167">
        <f t="shared" si="4"/>
        <v>0</v>
      </c>
      <c r="R24" s="167">
        <f t="shared" si="5"/>
        <v>0</v>
      </c>
    </row>
    <row r="25" spans="1:18" ht="23.25" customHeight="1">
      <c r="A25" s="187" t="s">
        <v>55</v>
      </c>
      <c r="B25" s="70" t="s">
        <v>56</v>
      </c>
      <c r="C25" s="30" t="s">
        <v>57</v>
      </c>
      <c r="D25" s="126"/>
      <c r="E25" s="126"/>
      <c r="F25" s="167">
        <f t="shared" si="1"/>
        <v>0</v>
      </c>
      <c r="G25" s="126"/>
      <c r="H25" s="126"/>
      <c r="I25" s="126"/>
      <c r="J25" s="126"/>
      <c r="K25" s="126"/>
      <c r="L25" s="126"/>
      <c r="M25" s="126"/>
      <c r="N25" s="126"/>
      <c r="O25" s="219">
        <f t="shared" si="2"/>
        <v>0</v>
      </c>
      <c r="P25" s="219">
        <f t="shared" si="3"/>
        <v>0</v>
      </c>
      <c r="Q25" s="167">
        <f t="shared" si="4"/>
        <v>0</v>
      </c>
      <c r="R25" s="167">
        <f t="shared" si="5"/>
        <v>0</v>
      </c>
    </row>
    <row r="26" spans="1:18" ht="10.5" customHeight="1">
      <c r="A26" s="43" t="s">
        <v>58</v>
      </c>
      <c r="B26" s="71"/>
      <c r="C26" s="32"/>
      <c r="D26" s="126"/>
      <c r="E26" s="126"/>
      <c r="F26" s="167">
        <f t="shared" si="1"/>
        <v>0</v>
      </c>
      <c r="G26" s="126"/>
      <c r="H26" s="126"/>
      <c r="I26" s="126"/>
      <c r="J26" s="126"/>
      <c r="K26" s="126"/>
      <c r="L26" s="126"/>
      <c r="M26" s="126"/>
      <c r="N26" s="126"/>
      <c r="O26" s="219">
        <f t="shared" si="2"/>
        <v>0</v>
      </c>
      <c r="P26" s="219">
        <f t="shared" si="3"/>
        <v>0</v>
      </c>
      <c r="Q26" s="167">
        <f t="shared" si="4"/>
        <v>0</v>
      </c>
      <c r="R26" s="167">
        <f t="shared" si="5"/>
        <v>0</v>
      </c>
    </row>
    <row r="27" spans="1:18" ht="19.5" customHeight="1">
      <c r="A27" s="188" t="s">
        <v>76</v>
      </c>
      <c r="B27" s="72" t="s">
        <v>59</v>
      </c>
      <c r="C27" s="30" t="s">
        <v>60</v>
      </c>
      <c r="D27" s="126"/>
      <c r="E27" s="126"/>
      <c r="F27" s="167">
        <f t="shared" si="1"/>
        <v>0</v>
      </c>
      <c r="G27" s="126"/>
      <c r="H27" s="126"/>
      <c r="I27" s="126"/>
      <c r="J27" s="126"/>
      <c r="K27" s="126"/>
      <c r="L27" s="126"/>
      <c r="M27" s="126"/>
      <c r="N27" s="126"/>
      <c r="O27" s="219">
        <f t="shared" si="2"/>
        <v>0</v>
      </c>
      <c r="P27" s="219">
        <f t="shared" si="3"/>
        <v>0</v>
      </c>
      <c r="Q27" s="167">
        <f t="shared" si="4"/>
        <v>0</v>
      </c>
      <c r="R27" s="167">
        <f t="shared" si="5"/>
        <v>0</v>
      </c>
    </row>
    <row r="28" spans="1:18" ht="20.25" customHeight="1">
      <c r="A28" s="188" t="s">
        <v>77</v>
      </c>
      <c r="B28" s="70" t="s">
        <v>61</v>
      </c>
      <c r="C28" s="30" t="s">
        <v>62</v>
      </c>
      <c r="D28" s="126"/>
      <c r="E28" s="126"/>
      <c r="F28" s="167">
        <f t="shared" si="1"/>
        <v>0</v>
      </c>
      <c r="G28" s="126"/>
      <c r="H28" s="126"/>
      <c r="I28" s="126"/>
      <c r="J28" s="126"/>
      <c r="K28" s="126"/>
      <c r="L28" s="126"/>
      <c r="M28" s="126"/>
      <c r="N28" s="126"/>
      <c r="O28" s="219">
        <f t="shared" si="2"/>
        <v>0</v>
      </c>
      <c r="P28" s="219">
        <f t="shared" si="3"/>
        <v>0</v>
      </c>
      <c r="Q28" s="167">
        <f t="shared" si="4"/>
        <v>0</v>
      </c>
      <c r="R28" s="167">
        <f t="shared" si="5"/>
        <v>0</v>
      </c>
    </row>
    <row r="29" spans="1:18" ht="12" customHeight="1">
      <c r="A29" s="187" t="s">
        <v>63</v>
      </c>
      <c r="B29" s="70" t="s">
        <v>64</v>
      </c>
      <c r="C29" s="30" t="s">
        <v>30</v>
      </c>
      <c r="D29" s="126"/>
      <c r="E29" s="126"/>
      <c r="F29" s="167">
        <f t="shared" si="1"/>
        <v>0</v>
      </c>
      <c r="G29" s="126"/>
      <c r="H29" s="126"/>
      <c r="I29" s="126"/>
      <c r="J29" s="126"/>
      <c r="K29" s="126"/>
      <c r="L29" s="126"/>
      <c r="M29" s="126"/>
      <c r="N29" s="126"/>
      <c r="O29" s="219">
        <f t="shared" si="2"/>
        <v>0</v>
      </c>
      <c r="P29" s="219">
        <f t="shared" si="3"/>
        <v>0</v>
      </c>
      <c r="Q29" s="167">
        <f t="shared" si="4"/>
        <v>0</v>
      </c>
      <c r="R29" s="167">
        <f t="shared" si="5"/>
        <v>0</v>
      </c>
    </row>
    <row r="30" spans="1:18" ht="9.75" customHeight="1">
      <c r="A30" s="43" t="s">
        <v>58</v>
      </c>
      <c r="B30" s="71"/>
      <c r="C30" s="45"/>
      <c r="D30" s="126"/>
      <c r="E30" s="126"/>
      <c r="F30" s="167">
        <f t="shared" si="1"/>
        <v>0</v>
      </c>
      <c r="G30" s="126"/>
      <c r="H30" s="126"/>
      <c r="I30" s="126"/>
      <c r="J30" s="126"/>
      <c r="K30" s="126"/>
      <c r="L30" s="126"/>
      <c r="M30" s="126"/>
      <c r="N30" s="126"/>
      <c r="O30" s="219">
        <f t="shared" si="2"/>
        <v>0</v>
      </c>
      <c r="P30" s="219">
        <f t="shared" si="3"/>
        <v>0</v>
      </c>
      <c r="Q30" s="167">
        <f t="shared" si="4"/>
        <v>0</v>
      </c>
      <c r="R30" s="167">
        <f t="shared" si="5"/>
        <v>0</v>
      </c>
    </row>
    <row r="31" spans="1:18" ht="10.5" customHeight="1">
      <c r="A31" s="188" t="s">
        <v>264</v>
      </c>
      <c r="B31" s="72" t="s">
        <v>176</v>
      </c>
      <c r="C31" s="30" t="s">
        <v>248</v>
      </c>
      <c r="D31" s="126"/>
      <c r="E31" s="126"/>
      <c r="F31" s="167">
        <f t="shared" si="1"/>
        <v>0</v>
      </c>
      <c r="G31" s="126"/>
      <c r="H31" s="126"/>
      <c r="I31" s="126"/>
      <c r="J31" s="126"/>
      <c r="K31" s="126"/>
      <c r="L31" s="126"/>
      <c r="M31" s="126"/>
      <c r="N31" s="126"/>
      <c r="O31" s="219">
        <f t="shared" si="2"/>
        <v>0</v>
      </c>
      <c r="P31" s="219">
        <f t="shared" si="3"/>
        <v>0</v>
      </c>
      <c r="Q31" s="167">
        <f t="shared" si="4"/>
        <v>0</v>
      </c>
      <c r="R31" s="167">
        <f t="shared" si="5"/>
        <v>0</v>
      </c>
    </row>
    <row r="32" spans="1:18" ht="12" customHeight="1">
      <c r="A32" s="188" t="s">
        <v>265</v>
      </c>
      <c r="B32" s="72" t="s">
        <v>254</v>
      </c>
      <c r="C32" s="30" t="s">
        <v>249</v>
      </c>
      <c r="D32" s="126"/>
      <c r="E32" s="126"/>
      <c r="F32" s="167">
        <f t="shared" si="1"/>
        <v>0</v>
      </c>
      <c r="G32" s="126"/>
      <c r="H32" s="126"/>
      <c r="I32" s="126"/>
      <c r="J32" s="126"/>
      <c r="K32" s="126"/>
      <c r="L32" s="126"/>
      <c r="M32" s="126"/>
      <c r="N32" s="126"/>
      <c r="O32" s="219">
        <f t="shared" si="2"/>
        <v>0</v>
      </c>
      <c r="P32" s="219">
        <f t="shared" si="3"/>
        <v>0</v>
      </c>
      <c r="Q32" s="167">
        <f t="shared" si="4"/>
        <v>0</v>
      </c>
      <c r="R32" s="167">
        <f t="shared" si="5"/>
        <v>0</v>
      </c>
    </row>
    <row r="33" spans="1:18" ht="12.75" customHeight="1">
      <c r="A33" s="188" t="s">
        <v>266</v>
      </c>
      <c r="B33" s="72" t="s">
        <v>255</v>
      </c>
      <c r="C33" s="30" t="s">
        <v>250</v>
      </c>
      <c r="D33" s="126"/>
      <c r="E33" s="126"/>
      <c r="F33" s="167">
        <f t="shared" si="1"/>
        <v>0</v>
      </c>
      <c r="G33" s="126"/>
      <c r="H33" s="126"/>
      <c r="I33" s="126"/>
      <c r="J33" s="126"/>
      <c r="K33" s="126"/>
      <c r="L33" s="126"/>
      <c r="M33" s="126"/>
      <c r="N33" s="126"/>
      <c r="O33" s="219">
        <f t="shared" si="2"/>
        <v>0</v>
      </c>
      <c r="P33" s="219">
        <f t="shared" si="3"/>
        <v>0</v>
      </c>
      <c r="Q33" s="167">
        <f t="shared" si="4"/>
        <v>0</v>
      </c>
      <c r="R33" s="167">
        <f t="shared" si="5"/>
        <v>0</v>
      </c>
    </row>
    <row r="34" spans="1:18" ht="11.25" customHeight="1">
      <c r="A34" s="188" t="s">
        <v>267</v>
      </c>
      <c r="B34" s="72" t="s">
        <v>256</v>
      </c>
      <c r="C34" s="30" t="s">
        <v>251</v>
      </c>
      <c r="D34" s="126"/>
      <c r="E34" s="126"/>
      <c r="F34" s="167">
        <f t="shared" si="1"/>
        <v>0</v>
      </c>
      <c r="G34" s="126"/>
      <c r="H34" s="126"/>
      <c r="I34" s="126"/>
      <c r="J34" s="126"/>
      <c r="K34" s="126"/>
      <c r="L34" s="126"/>
      <c r="M34" s="126"/>
      <c r="N34" s="126"/>
      <c r="O34" s="219">
        <f t="shared" si="2"/>
        <v>0</v>
      </c>
      <c r="P34" s="219">
        <f t="shared" si="3"/>
        <v>0</v>
      </c>
      <c r="Q34" s="167">
        <f t="shared" si="4"/>
        <v>0</v>
      </c>
      <c r="R34" s="167">
        <f t="shared" si="5"/>
        <v>0</v>
      </c>
    </row>
    <row r="35" spans="1:18" ht="13.5" customHeight="1">
      <c r="A35" s="190" t="s">
        <v>268</v>
      </c>
      <c r="B35" s="70" t="s">
        <v>177</v>
      </c>
      <c r="C35" s="30" t="s">
        <v>46</v>
      </c>
      <c r="D35" s="126"/>
      <c r="E35" s="126"/>
      <c r="F35" s="167">
        <f t="shared" si="1"/>
        <v>0</v>
      </c>
      <c r="G35" s="126"/>
      <c r="H35" s="126"/>
      <c r="I35" s="126"/>
      <c r="J35" s="126"/>
      <c r="K35" s="126"/>
      <c r="L35" s="126"/>
      <c r="M35" s="126"/>
      <c r="N35" s="126"/>
      <c r="O35" s="219">
        <f t="shared" si="2"/>
        <v>0</v>
      </c>
      <c r="P35" s="219">
        <f t="shared" si="3"/>
        <v>0</v>
      </c>
      <c r="Q35" s="167">
        <f t="shared" si="4"/>
        <v>0</v>
      </c>
      <c r="R35" s="167">
        <f t="shared" si="5"/>
        <v>0</v>
      </c>
    </row>
    <row r="36" spans="1:18" ht="13.5" customHeight="1">
      <c r="A36" s="190" t="s">
        <v>269</v>
      </c>
      <c r="B36" s="70" t="s">
        <v>263</v>
      </c>
      <c r="C36" s="30" t="s">
        <v>257</v>
      </c>
      <c r="D36" s="126"/>
      <c r="E36" s="126"/>
      <c r="F36" s="167">
        <f t="shared" si="1"/>
        <v>0</v>
      </c>
      <c r="G36" s="126"/>
      <c r="H36" s="126"/>
      <c r="I36" s="126"/>
      <c r="J36" s="126"/>
      <c r="K36" s="126"/>
      <c r="L36" s="126"/>
      <c r="M36" s="126"/>
      <c r="N36" s="126"/>
      <c r="O36" s="219">
        <f t="shared" si="2"/>
        <v>0</v>
      </c>
      <c r="P36" s="219">
        <f t="shared" si="3"/>
        <v>0</v>
      </c>
      <c r="Q36" s="167">
        <f t="shared" si="4"/>
        <v>0</v>
      </c>
      <c r="R36" s="167">
        <f t="shared" si="5"/>
        <v>0</v>
      </c>
    </row>
    <row r="37" spans="1:18" ht="13.5" customHeight="1">
      <c r="A37" s="190" t="s">
        <v>270</v>
      </c>
      <c r="B37" s="70" t="s">
        <v>272</v>
      </c>
      <c r="C37" s="30" t="s">
        <v>271</v>
      </c>
      <c r="D37" s="126"/>
      <c r="E37" s="126"/>
      <c r="F37" s="167">
        <f t="shared" si="1"/>
        <v>0</v>
      </c>
      <c r="G37" s="126"/>
      <c r="H37" s="126"/>
      <c r="I37" s="126"/>
      <c r="J37" s="126"/>
      <c r="K37" s="126"/>
      <c r="L37" s="126"/>
      <c r="M37" s="126"/>
      <c r="N37" s="126"/>
      <c r="O37" s="219">
        <f t="shared" si="2"/>
        <v>0</v>
      </c>
      <c r="P37" s="219">
        <f t="shared" si="3"/>
        <v>0</v>
      </c>
      <c r="Q37" s="167">
        <f t="shared" si="4"/>
        <v>0</v>
      </c>
      <c r="R37" s="167">
        <f t="shared" si="5"/>
        <v>0</v>
      </c>
    </row>
    <row r="38" spans="1:18" ht="12.75" customHeight="1">
      <c r="A38" s="191" t="s">
        <v>70</v>
      </c>
      <c r="B38" s="70" t="s">
        <v>71</v>
      </c>
      <c r="C38" s="48" t="s">
        <v>72</v>
      </c>
      <c r="D38" s="133">
        <f>SUM(D40:D43)</f>
        <v>0</v>
      </c>
      <c r="E38" s="133">
        <f>SUM(E40:E43)</f>
        <v>51000</v>
      </c>
      <c r="F38" s="167">
        <f t="shared" si="1"/>
        <v>51000</v>
      </c>
      <c r="G38" s="133">
        <f>SUM(G40:G43)</f>
        <v>0</v>
      </c>
      <c r="H38" s="133">
        <f>SUM(H40:H43)</f>
        <v>50000</v>
      </c>
      <c r="I38" s="133">
        <f>SUM(I40:I43)</f>
        <v>0</v>
      </c>
      <c r="J38" s="133"/>
      <c r="K38" s="133">
        <f>SUM(K40:K43)</f>
        <v>0</v>
      </c>
      <c r="L38" s="133">
        <f>SUM(L40:L43)</f>
        <v>1000</v>
      </c>
      <c r="M38" s="133">
        <f>SUM(M40:M43)</f>
        <v>0</v>
      </c>
      <c r="N38" s="133"/>
      <c r="O38" s="219">
        <f t="shared" si="2"/>
        <v>0</v>
      </c>
      <c r="P38" s="219">
        <f t="shared" si="3"/>
        <v>51000</v>
      </c>
      <c r="Q38" s="167">
        <f t="shared" si="4"/>
        <v>51000</v>
      </c>
      <c r="R38" s="167">
        <f t="shared" si="5"/>
        <v>0</v>
      </c>
    </row>
    <row r="39" spans="1:18" ht="9.75" customHeight="1">
      <c r="A39" s="43" t="s">
        <v>68</v>
      </c>
      <c r="B39" s="71"/>
      <c r="C39" s="32"/>
      <c r="D39" s="166"/>
      <c r="E39" s="166"/>
      <c r="F39" s="167">
        <f t="shared" si="1"/>
        <v>0</v>
      </c>
      <c r="G39" s="128"/>
      <c r="H39" s="128"/>
      <c r="I39" s="32"/>
      <c r="J39" s="32"/>
      <c r="K39" s="32"/>
      <c r="L39" s="32"/>
      <c r="M39" s="32"/>
      <c r="N39" s="174"/>
      <c r="O39" s="219">
        <f t="shared" si="2"/>
        <v>0</v>
      </c>
      <c r="P39" s="219">
        <f t="shared" si="3"/>
        <v>0</v>
      </c>
      <c r="Q39" s="167">
        <f t="shared" si="4"/>
        <v>0</v>
      </c>
      <c r="R39" s="167">
        <f t="shared" si="5"/>
        <v>0</v>
      </c>
    </row>
    <row r="40" spans="1:18" ht="21.75" customHeight="1">
      <c r="A40" s="188" t="s">
        <v>162</v>
      </c>
      <c r="B40" s="72" t="s">
        <v>73</v>
      </c>
      <c r="C40" s="30" t="s">
        <v>72</v>
      </c>
      <c r="D40" s="126"/>
      <c r="E40" s="126"/>
      <c r="F40" s="167">
        <f t="shared" si="1"/>
        <v>0</v>
      </c>
      <c r="G40" s="126"/>
      <c r="H40" s="126"/>
      <c r="I40" s="126"/>
      <c r="J40" s="126"/>
      <c r="K40" s="126"/>
      <c r="L40" s="126"/>
      <c r="M40" s="126"/>
      <c r="N40" s="126"/>
      <c r="O40" s="219">
        <f t="shared" si="2"/>
        <v>0</v>
      </c>
      <c r="P40" s="219">
        <f t="shared" si="3"/>
        <v>0</v>
      </c>
      <c r="Q40" s="167">
        <f t="shared" si="4"/>
        <v>0</v>
      </c>
      <c r="R40" s="167">
        <f t="shared" si="5"/>
        <v>0</v>
      </c>
    </row>
    <row r="41" spans="1:18" ht="12" customHeight="1">
      <c r="A41" s="192" t="s">
        <v>163</v>
      </c>
      <c r="B41" s="72" t="s">
        <v>74</v>
      </c>
      <c r="C41" s="30" t="s">
        <v>72</v>
      </c>
      <c r="D41" s="126"/>
      <c r="E41" s="126"/>
      <c r="F41" s="167">
        <f t="shared" si="1"/>
        <v>0</v>
      </c>
      <c r="G41" s="126"/>
      <c r="H41" s="126"/>
      <c r="I41" s="126"/>
      <c r="J41" s="126"/>
      <c r="K41" s="126"/>
      <c r="L41" s="126"/>
      <c r="M41" s="126"/>
      <c r="N41" s="126"/>
      <c r="O41" s="219">
        <f t="shared" si="2"/>
        <v>0</v>
      </c>
      <c r="P41" s="219">
        <f t="shared" si="3"/>
        <v>0</v>
      </c>
      <c r="Q41" s="167">
        <f t="shared" si="4"/>
        <v>0</v>
      </c>
      <c r="R41" s="167">
        <f t="shared" si="5"/>
        <v>0</v>
      </c>
    </row>
    <row r="42" spans="1:18" ht="10.5" customHeight="1">
      <c r="A42" s="192" t="s">
        <v>164</v>
      </c>
      <c r="B42" s="72" t="s">
        <v>75</v>
      </c>
      <c r="C42" s="30" t="s">
        <v>72</v>
      </c>
      <c r="D42" s="126"/>
      <c r="E42" s="126"/>
      <c r="F42" s="167">
        <f t="shared" si="1"/>
        <v>0</v>
      </c>
      <c r="G42" s="126"/>
      <c r="H42" s="126"/>
      <c r="I42" s="126"/>
      <c r="J42" s="126"/>
      <c r="K42" s="126"/>
      <c r="L42" s="126"/>
      <c r="M42" s="126"/>
      <c r="N42" s="126"/>
      <c r="O42" s="219">
        <f t="shared" si="2"/>
        <v>0</v>
      </c>
      <c r="P42" s="219">
        <f t="shared" si="3"/>
        <v>0</v>
      </c>
      <c r="Q42" s="167">
        <f t="shared" si="4"/>
        <v>0</v>
      </c>
      <c r="R42" s="167">
        <f t="shared" si="5"/>
        <v>0</v>
      </c>
    </row>
    <row r="43" spans="1:18" s="125" customFormat="1" ht="13.5" customHeight="1" thickBot="1">
      <c r="A43" s="193" t="s">
        <v>165</v>
      </c>
      <c r="B43" s="123" t="s">
        <v>166</v>
      </c>
      <c r="C43" s="124" t="s">
        <v>72</v>
      </c>
      <c r="D43" s="171"/>
      <c r="E43" s="171">
        <f>50000+1000</f>
        <v>51000</v>
      </c>
      <c r="F43" s="167">
        <f t="shared" si="1"/>
        <v>51000</v>
      </c>
      <c r="G43" s="171"/>
      <c r="H43" s="171">
        <f>51000-1000</f>
        <v>50000</v>
      </c>
      <c r="I43" s="171"/>
      <c r="J43" s="171"/>
      <c r="K43" s="171"/>
      <c r="L43" s="171">
        <v>1000</v>
      </c>
      <c r="M43" s="171"/>
      <c r="N43" s="171"/>
      <c r="O43" s="219">
        <f t="shared" si="2"/>
        <v>0</v>
      </c>
      <c r="P43" s="219">
        <f t="shared" si="3"/>
        <v>51000</v>
      </c>
      <c r="Q43" s="167">
        <f t="shared" si="4"/>
        <v>51000</v>
      </c>
      <c r="R43" s="167">
        <f t="shared" si="5"/>
        <v>0</v>
      </c>
    </row>
    <row r="44" spans="1:18" s="125" customFormat="1" ht="13.5" customHeight="1">
      <c r="A44" s="213"/>
      <c r="B44" s="214"/>
      <c r="C44" s="214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6"/>
      <c r="P44" s="216"/>
      <c r="Q44" s="216"/>
      <c r="R44" s="185"/>
    </row>
    <row r="45" spans="1:18" s="125" customFormat="1" ht="13.5" customHeight="1">
      <c r="A45" s="213"/>
      <c r="B45" s="214"/>
      <c r="C45" s="214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6"/>
      <c r="P45" s="216"/>
      <c r="Q45" s="216"/>
      <c r="R45" s="185"/>
    </row>
    <row r="46" spans="1:18" s="125" customFormat="1" ht="13.5" customHeight="1">
      <c r="A46" s="213"/>
      <c r="B46" s="214"/>
      <c r="C46" s="214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6"/>
      <c r="P46" s="216"/>
      <c r="Q46" s="216"/>
      <c r="R46" s="185"/>
    </row>
    <row r="47" spans="1:18" s="125" customFormat="1" ht="13.5" customHeight="1">
      <c r="A47" s="213"/>
      <c r="B47" s="214"/>
      <c r="C47" s="214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216"/>
      <c r="Q47" s="216"/>
      <c r="R47" s="185"/>
    </row>
    <row r="48" spans="1:18" s="125" customFormat="1" ht="13.5" customHeight="1">
      <c r="A48" s="213"/>
      <c r="B48" s="214"/>
      <c r="C48" s="214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6"/>
      <c r="P48" s="216"/>
      <c r="Q48" s="216"/>
      <c r="R48" s="185"/>
    </row>
    <row r="49" spans="1:18" s="125" customFormat="1" ht="13.5" customHeight="1">
      <c r="A49" s="213"/>
      <c r="B49" s="214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6"/>
      <c r="P49" s="216"/>
      <c r="Q49" s="216"/>
      <c r="R49" s="185"/>
    </row>
    <row r="50" spans="1:18" s="125" customFormat="1" ht="13.5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6"/>
      <c r="P50" s="216"/>
      <c r="Q50" s="216"/>
      <c r="R50" s="185"/>
    </row>
    <row r="51" spans="1:18" s="125" customFormat="1" ht="13.5" customHeight="1">
      <c r="A51" s="213"/>
      <c r="B51" s="214"/>
      <c r="C51" s="214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216"/>
      <c r="Q51" s="216"/>
      <c r="R51" s="185"/>
    </row>
    <row r="52" spans="1:18" s="125" customFormat="1" ht="13.5" customHeight="1">
      <c r="A52" s="213"/>
      <c r="B52" s="214"/>
      <c r="C52" s="214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216"/>
      <c r="Q52" s="216"/>
      <c r="R52" s="185"/>
    </row>
    <row r="53" spans="1:18" s="125" customFormat="1" ht="13.5" customHeight="1">
      <c r="A53" s="213"/>
      <c r="B53" s="214"/>
      <c r="C53" s="214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/>
      <c r="P53" s="216"/>
      <c r="Q53" s="216"/>
      <c r="R53" s="185"/>
    </row>
    <row r="54" spans="1:18" s="125" customFormat="1" ht="13.5" customHeight="1">
      <c r="A54" s="213"/>
      <c r="B54" s="214"/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6"/>
      <c r="P54" s="216"/>
      <c r="Q54" s="216"/>
      <c r="R54" s="185"/>
    </row>
    <row r="55" spans="1:18" ht="15.75" customHeight="1">
      <c r="A55" s="194"/>
      <c r="B55" s="34"/>
      <c r="C55" s="34"/>
      <c r="D55" s="34"/>
      <c r="E55" s="34" t="s">
        <v>169</v>
      </c>
      <c r="F55" s="34"/>
      <c r="G55" s="11"/>
      <c r="H55" s="11"/>
      <c r="I55" s="11"/>
      <c r="J55" s="11"/>
      <c r="K55" s="11"/>
      <c r="L55" s="11"/>
      <c r="M55" s="11"/>
      <c r="N55" s="11"/>
      <c r="O55" s="11" t="s">
        <v>79</v>
      </c>
      <c r="P55" s="11"/>
      <c r="Q55" s="11"/>
      <c r="R55" s="22"/>
    </row>
    <row r="56" spans="1:18" ht="9" customHeight="1">
      <c r="A56" s="195"/>
      <c r="B56" s="33"/>
      <c r="C56" s="33"/>
      <c r="D56" s="3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13.5" customHeight="1">
      <c r="A57" s="196"/>
      <c r="B57" s="8"/>
      <c r="C57" s="8"/>
      <c r="D57" s="230" t="s">
        <v>281</v>
      </c>
      <c r="E57" s="231"/>
      <c r="F57" s="179" t="s">
        <v>282</v>
      </c>
      <c r="G57" s="25"/>
      <c r="H57" s="112"/>
      <c r="I57" s="31" t="s">
        <v>210</v>
      </c>
      <c r="J57" s="31"/>
      <c r="K57" s="31"/>
      <c r="L57" s="31"/>
      <c r="M57" s="112"/>
      <c r="N57" s="112"/>
      <c r="O57" s="113"/>
      <c r="P57" s="184"/>
      <c r="Q57" s="184"/>
      <c r="R57" s="17" t="s">
        <v>209</v>
      </c>
    </row>
    <row r="58" spans="1:18" ht="9.75" customHeight="1">
      <c r="A58" s="197" t="s">
        <v>5</v>
      </c>
      <c r="B58" s="8" t="s">
        <v>13</v>
      </c>
      <c r="C58" s="8" t="s">
        <v>80</v>
      </c>
      <c r="D58" s="232" t="s">
        <v>283</v>
      </c>
      <c r="E58" s="233"/>
      <c r="F58" s="178" t="s">
        <v>44</v>
      </c>
      <c r="G58" s="208" t="s">
        <v>260</v>
      </c>
      <c r="H58" s="208" t="s">
        <v>260</v>
      </c>
      <c r="I58" s="209" t="s">
        <v>261</v>
      </c>
      <c r="J58" s="209" t="s">
        <v>261</v>
      </c>
      <c r="K58" s="210" t="s">
        <v>284</v>
      </c>
      <c r="L58" s="210" t="s">
        <v>284</v>
      </c>
      <c r="M58" s="211" t="s">
        <v>211</v>
      </c>
      <c r="N58" s="211" t="s">
        <v>211</v>
      </c>
      <c r="O58" s="6" t="s">
        <v>9</v>
      </c>
      <c r="P58" s="6" t="s">
        <v>9</v>
      </c>
      <c r="Q58" s="186" t="s">
        <v>9</v>
      </c>
      <c r="R58" s="17" t="s">
        <v>44</v>
      </c>
    </row>
    <row r="59" spans="1:18" ht="9.75" customHeight="1">
      <c r="A59" s="196"/>
      <c r="B59" s="8" t="s">
        <v>14</v>
      </c>
      <c r="C59" s="8" t="s">
        <v>81</v>
      </c>
      <c r="D59" s="175" t="s">
        <v>52</v>
      </c>
      <c r="E59" s="176" t="s">
        <v>72</v>
      </c>
      <c r="F59" s="177" t="s">
        <v>45</v>
      </c>
      <c r="G59" s="212" t="s">
        <v>290</v>
      </c>
      <c r="H59" s="212" t="s">
        <v>291</v>
      </c>
      <c r="I59" s="211" t="s">
        <v>292</v>
      </c>
      <c r="J59" s="211" t="s">
        <v>293</v>
      </c>
      <c r="K59" s="211" t="s">
        <v>294</v>
      </c>
      <c r="L59" s="211" t="s">
        <v>295</v>
      </c>
      <c r="M59" s="211" t="s">
        <v>296</v>
      </c>
      <c r="N59" s="211" t="s">
        <v>297</v>
      </c>
      <c r="O59" s="183" t="s">
        <v>52</v>
      </c>
      <c r="P59" s="183" t="s">
        <v>72</v>
      </c>
      <c r="Q59" s="183" t="s">
        <v>289</v>
      </c>
      <c r="R59" s="17" t="s">
        <v>45</v>
      </c>
    </row>
    <row r="60" spans="1:18" ht="9.75" customHeight="1" thickBot="1">
      <c r="A60" s="196"/>
      <c r="B60" s="8" t="s">
        <v>15</v>
      </c>
      <c r="C60" s="8" t="s">
        <v>82</v>
      </c>
      <c r="D60" s="8"/>
      <c r="E60" s="6"/>
      <c r="F60" s="28"/>
      <c r="G60" s="29" t="s">
        <v>11</v>
      </c>
      <c r="H60" s="29" t="s">
        <v>12</v>
      </c>
      <c r="I60" s="5" t="s">
        <v>33</v>
      </c>
      <c r="J60" s="5" t="s">
        <v>213</v>
      </c>
      <c r="K60" s="5" t="s">
        <v>285</v>
      </c>
      <c r="L60" s="5" t="s">
        <v>286</v>
      </c>
      <c r="M60" s="5" t="s">
        <v>287</v>
      </c>
      <c r="N60" s="5" t="s">
        <v>288</v>
      </c>
      <c r="O60" s="5" t="s">
        <v>298</v>
      </c>
      <c r="P60" s="18" t="s">
        <v>299</v>
      </c>
      <c r="Q60" s="18" t="s">
        <v>300</v>
      </c>
      <c r="R60" s="18" t="s">
        <v>301</v>
      </c>
    </row>
    <row r="61" spans="1:18" ht="9.75" customHeight="1" thickBot="1">
      <c r="A61" s="198">
        <v>1</v>
      </c>
      <c r="B61" s="10">
        <v>2</v>
      </c>
      <c r="C61" s="10">
        <v>3</v>
      </c>
      <c r="D61" s="10">
        <v>4</v>
      </c>
      <c r="E61" s="5" t="s">
        <v>3</v>
      </c>
      <c r="F61" s="29" t="s">
        <v>10</v>
      </c>
      <c r="G61" s="29" t="s">
        <v>3</v>
      </c>
      <c r="H61" s="29"/>
      <c r="I61" s="5" t="s">
        <v>10</v>
      </c>
      <c r="J61" s="5"/>
      <c r="K61" s="5" t="s">
        <v>11</v>
      </c>
      <c r="L61" s="5"/>
      <c r="M61" s="5" t="s">
        <v>12</v>
      </c>
      <c r="N61" s="5"/>
      <c r="O61" s="5" t="s">
        <v>33</v>
      </c>
      <c r="P61" s="18"/>
      <c r="Q61" s="18"/>
      <c r="R61" s="18" t="s">
        <v>213</v>
      </c>
    </row>
    <row r="62" spans="1:18" ht="15.75" customHeight="1">
      <c r="A62" s="98" t="s">
        <v>191</v>
      </c>
      <c r="B62" s="85" t="s">
        <v>19</v>
      </c>
      <c r="C62" s="87" t="s">
        <v>30</v>
      </c>
      <c r="D62" s="168">
        <f>D64+D69+D77+D81+D85+D89+D93+D94</f>
        <v>361600</v>
      </c>
      <c r="E62" s="168">
        <f>E64+E69+E77+E81+E85+E89+E93+E94</f>
        <v>51000</v>
      </c>
      <c r="F62" s="218">
        <f>D62+E62</f>
        <v>412600</v>
      </c>
      <c r="G62" s="135">
        <f>G64+G69+G77+G81+G85+G89+G93+G94</f>
        <v>334600</v>
      </c>
      <c r="H62" s="135">
        <f>H64+H69+H77+H81+H85+H89+H93+H94</f>
        <v>51000</v>
      </c>
      <c r="I62" s="135">
        <f>I64+I69+I77+I81+I85+I89+I93+I94</f>
        <v>0</v>
      </c>
      <c r="J62" s="135"/>
      <c r="K62" s="135">
        <f>K64+K69+K77+K81+K85+K89+K93+K94</f>
        <v>0</v>
      </c>
      <c r="L62" s="135"/>
      <c r="M62" s="135">
        <f>M64+M69+M77+M81+M85+M89+M93+M94</f>
        <v>0</v>
      </c>
      <c r="N62" s="133"/>
      <c r="O62" s="167">
        <f>G62+I62+K62+M62</f>
        <v>334600</v>
      </c>
      <c r="P62" s="167">
        <f>H62+J62+L62+N62</f>
        <v>51000</v>
      </c>
      <c r="Q62" s="167">
        <f>O62+P62</f>
        <v>385600</v>
      </c>
      <c r="R62" s="167">
        <f>F62-Q62</f>
        <v>27000</v>
      </c>
    </row>
    <row r="63" spans="1:18" ht="12" customHeight="1">
      <c r="A63" s="54" t="s">
        <v>114</v>
      </c>
      <c r="B63" s="86"/>
      <c r="C63" s="88"/>
      <c r="D63" s="45"/>
      <c r="E63" s="45"/>
      <c r="F63" s="218">
        <f aca="true" t="shared" si="6" ref="F63:F84">D63+E63</f>
        <v>0</v>
      </c>
      <c r="G63" s="129"/>
      <c r="H63" s="129"/>
      <c r="I63" s="130"/>
      <c r="J63" s="130"/>
      <c r="K63" s="130"/>
      <c r="L63" s="130"/>
      <c r="M63" s="130"/>
      <c r="N63" s="129"/>
      <c r="O63" s="219">
        <f aca="true" t="shared" si="7" ref="O63:O84">G63+I63+K63+M63</f>
        <v>0</v>
      </c>
      <c r="P63" s="219">
        <f aca="true" t="shared" si="8" ref="P63:P84">H63+J63+L63+N63</f>
        <v>0</v>
      </c>
      <c r="Q63" s="167">
        <f aca="true" t="shared" si="9" ref="Q63:Q84">O63+P63</f>
        <v>0</v>
      </c>
      <c r="R63" s="167">
        <f aca="true" t="shared" si="10" ref="R63:R84">F63-Q63</f>
        <v>0</v>
      </c>
    </row>
    <row r="64" spans="1:18" ht="31.5" customHeight="1">
      <c r="A64" s="199" t="s">
        <v>83</v>
      </c>
      <c r="B64" s="138" t="s">
        <v>84</v>
      </c>
      <c r="C64" s="140" t="s">
        <v>85</v>
      </c>
      <c r="D64" s="222">
        <f>D66+D67+D68</f>
        <v>0</v>
      </c>
      <c r="E64" s="222">
        <f>E66+E67+E68</f>
        <v>0</v>
      </c>
      <c r="F64" s="218">
        <f t="shared" si="6"/>
        <v>0</v>
      </c>
      <c r="G64" s="134">
        <f>G66+G67+G68</f>
        <v>0</v>
      </c>
      <c r="H64" s="134"/>
      <c r="I64" s="134">
        <f>I66+I67+I68</f>
        <v>0</v>
      </c>
      <c r="J64" s="134"/>
      <c r="K64" s="134">
        <f>K66+K67+K68</f>
        <v>0</v>
      </c>
      <c r="L64" s="134"/>
      <c r="M64" s="134">
        <f>M66+M67+M68</f>
        <v>0</v>
      </c>
      <c r="N64" s="133"/>
      <c r="O64" s="219">
        <f t="shared" si="7"/>
        <v>0</v>
      </c>
      <c r="P64" s="219">
        <f t="shared" si="8"/>
        <v>0</v>
      </c>
      <c r="Q64" s="167">
        <f t="shared" si="9"/>
        <v>0</v>
      </c>
      <c r="R64" s="167">
        <f t="shared" si="10"/>
        <v>0</v>
      </c>
    </row>
    <row r="65" spans="1:18" ht="15.75" customHeight="1">
      <c r="A65" s="200" t="s">
        <v>58</v>
      </c>
      <c r="B65" s="71"/>
      <c r="C65" s="81"/>
      <c r="D65" s="223"/>
      <c r="E65" s="223"/>
      <c r="F65" s="218">
        <f t="shared" si="6"/>
        <v>0</v>
      </c>
      <c r="G65" s="128"/>
      <c r="H65" s="128"/>
      <c r="I65" s="127"/>
      <c r="J65" s="127"/>
      <c r="K65" s="127"/>
      <c r="L65" s="127"/>
      <c r="M65" s="127"/>
      <c r="N65" s="129"/>
      <c r="O65" s="219">
        <f t="shared" si="7"/>
        <v>0</v>
      </c>
      <c r="P65" s="219">
        <f t="shared" si="8"/>
        <v>0</v>
      </c>
      <c r="Q65" s="167">
        <f t="shared" si="9"/>
        <v>0</v>
      </c>
      <c r="R65" s="167">
        <f t="shared" si="10"/>
        <v>0</v>
      </c>
    </row>
    <row r="66" spans="1:18" ht="15.75" customHeight="1">
      <c r="A66" s="188" t="s">
        <v>111</v>
      </c>
      <c r="B66" s="72" t="s">
        <v>86</v>
      </c>
      <c r="C66" s="80" t="s">
        <v>87</v>
      </c>
      <c r="D66" s="224"/>
      <c r="E66" s="224"/>
      <c r="F66" s="218">
        <f t="shared" si="6"/>
        <v>0</v>
      </c>
      <c r="G66" s="126"/>
      <c r="H66" s="126"/>
      <c r="I66" s="126"/>
      <c r="J66" s="126"/>
      <c r="K66" s="126"/>
      <c r="L66" s="126"/>
      <c r="M66" s="126"/>
      <c r="N66" s="126"/>
      <c r="O66" s="219">
        <f t="shared" si="7"/>
        <v>0</v>
      </c>
      <c r="P66" s="219">
        <f t="shared" si="8"/>
        <v>0</v>
      </c>
      <c r="Q66" s="167">
        <f t="shared" si="9"/>
        <v>0</v>
      </c>
      <c r="R66" s="167">
        <f t="shared" si="10"/>
        <v>0</v>
      </c>
    </row>
    <row r="67" spans="1:18" ht="15.75" customHeight="1">
      <c r="A67" s="192" t="s">
        <v>112</v>
      </c>
      <c r="B67" s="70" t="s">
        <v>88</v>
      </c>
      <c r="C67" s="80" t="s">
        <v>89</v>
      </c>
      <c r="D67" s="224"/>
      <c r="E67" s="224"/>
      <c r="F67" s="218">
        <f t="shared" si="6"/>
        <v>0</v>
      </c>
      <c r="G67" s="126"/>
      <c r="H67" s="126"/>
      <c r="I67" s="126"/>
      <c r="J67" s="126"/>
      <c r="K67" s="126"/>
      <c r="L67" s="126"/>
      <c r="M67" s="126"/>
      <c r="N67" s="126"/>
      <c r="O67" s="219">
        <f t="shared" si="7"/>
        <v>0</v>
      </c>
      <c r="P67" s="219">
        <f t="shared" si="8"/>
        <v>0</v>
      </c>
      <c r="Q67" s="167">
        <f t="shared" si="9"/>
        <v>0</v>
      </c>
      <c r="R67" s="167">
        <f t="shared" si="10"/>
        <v>0</v>
      </c>
    </row>
    <row r="68" spans="1:18" ht="22.5" customHeight="1">
      <c r="A68" s="192" t="s">
        <v>113</v>
      </c>
      <c r="B68" s="70" t="s">
        <v>90</v>
      </c>
      <c r="C68" s="80" t="s">
        <v>91</v>
      </c>
      <c r="D68" s="224"/>
      <c r="E68" s="224"/>
      <c r="F68" s="218">
        <f t="shared" si="6"/>
        <v>0</v>
      </c>
      <c r="G68" s="126"/>
      <c r="H68" s="126"/>
      <c r="I68" s="126"/>
      <c r="J68" s="126"/>
      <c r="K68" s="126"/>
      <c r="L68" s="126"/>
      <c r="M68" s="126"/>
      <c r="N68" s="126"/>
      <c r="O68" s="219">
        <f t="shared" si="7"/>
        <v>0</v>
      </c>
      <c r="P68" s="219">
        <f t="shared" si="8"/>
        <v>0</v>
      </c>
      <c r="Q68" s="167">
        <f t="shared" si="9"/>
        <v>0</v>
      </c>
      <c r="R68" s="167">
        <f t="shared" si="10"/>
        <v>0</v>
      </c>
    </row>
    <row r="69" spans="1:18" ht="20.25" customHeight="1">
      <c r="A69" s="199" t="s">
        <v>109</v>
      </c>
      <c r="B69" s="139" t="s">
        <v>65</v>
      </c>
      <c r="C69" s="140" t="s">
        <v>92</v>
      </c>
      <c r="D69" s="225">
        <f>SUM(D71:D76)</f>
        <v>195931.02</v>
      </c>
      <c r="E69" s="225">
        <f>SUM(E71:E76)</f>
        <v>0</v>
      </c>
      <c r="F69" s="218">
        <f t="shared" si="6"/>
        <v>195931.02</v>
      </c>
      <c r="G69" s="134">
        <f>SUM(G71:G76)</f>
        <v>175857.53999999998</v>
      </c>
      <c r="H69" s="134"/>
      <c r="I69" s="134">
        <f>SUM(I71:I76)</f>
        <v>0</v>
      </c>
      <c r="J69" s="134"/>
      <c r="K69" s="134">
        <f>SUM(K71:K76)</f>
        <v>0</v>
      </c>
      <c r="L69" s="134"/>
      <c r="M69" s="134">
        <f>SUM(M71:M76)</f>
        <v>0</v>
      </c>
      <c r="N69" s="133"/>
      <c r="O69" s="219">
        <f t="shared" si="7"/>
        <v>175857.53999999998</v>
      </c>
      <c r="P69" s="219">
        <f t="shared" si="8"/>
        <v>0</v>
      </c>
      <c r="Q69" s="167">
        <f t="shared" si="9"/>
        <v>175857.53999999998</v>
      </c>
      <c r="R69" s="167">
        <f t="shared" si="10"/>
        <v>20073.48000000001</v>
      </c>
    </row>
    <row r="70" spans="1:18" ht="12" customHeight="1">
      <c r="A70" s="200" t="s">
        <v>58</v>
      </c>
      <c r="B70" s="71"/>
      <c r="C70" s="81"/>
      <c r="D70" s="223"/>
      <c r="E70" s="223"/>
      <c r="F70" s="218">
        <f t="shared" si="6"/>
        <v>0</v>
      </c>
      <c r="G70" s="128"/>
      <c r="H70" s="128"/>
      <c r="I70" s="127"/>
      <c r="J70" s="127"/>
      <c r="K70" s="127"/>
      <c r="L70" s="127"/>
      <c r="M70" s="127"/>
      <c r="N70" s="129"/>
      <c r="O70" s="219">
        <f t="shared" si="7"/>
        <v>0</v>
      </c>
      <c r="P70" s="219">
        <f t="shared" si="8"/>
        <v>0</v>
      </c>
      <c r="Q70" s="167">
        <f t="shared" si="9"/>
        <v>0</v>
      </c>
      <c r="R70" s="167">
        <f t="shared" si="10"/>
        <v>0</v>
      </c>
    </row>
    <row r="71" spans="1:18" ht="12" customHeight="1">
      <c r="A71" s="188" t="s">
        <v>115</v>
      </c>
      <c r="B71" s="72" t="s">
        <v>66</v>
      </c>
      <c r="C71" s="80" t="s">
        <v>93</v>
      </c>
      <c r="D71" s="224"/>
      <c r="E71" s="224"/>
      <c r="F71" s="218">
        <f t="shared" si="6"/>
        <v>0</v>
      </c>
      <c r="G71" s="126"/>
      <c r="H71" s="126"/>
      <c r="I71" s="126"/>
      <c r="J71" s="126"/>
      <c r="K71" s="126"/>
      <c r="L71" s="126"/>
      <c r="M71" s="126"/>
      <c r="N71" s="126"/>
      <c r="O71" s="219">
        <f t="shared" si="7"/>
        <v>0</v>
      </c>
      <c r="P71" s="219">
        <f t="shared" si="8"/>
        <v>0</v>
      </c>
      <c r="Q71" s="167">
        <f t="shared" si="9"/>
        <v>0</v>
      </c>
      <c r="R71" s="167">
        <f t="shared" si="10"/>
        <v>0</v>
      </c>
    </row>
    <row r="72" spans="1:18" ht="15" customHeight="1">
      <c r="A72" s="192" t="s">
        <v>116</v>
      </c>
      <c r="B72" s="70" t="s">
        <v>67</v>
      </c>
      <c r="C72" s="80" t="s">
        <v>94</v>
      </c>
      <c r="D72" s="224"/>
      <c r="E72" s="224"/>
      <c r="F72" s="218">
        <f t="shared" si="6"/>
        <v>0</v>
      </c>
      <c r="G72" s="126"/>
      <c r="H72" s="126"/>
      <c r="I72" s="126"/>
      <c r="J72" s="126"/>
      <c r="K72" s="126"/>
      <c r="L72" s="126"/>
      <c r="M72" s="126"/>
      <c r="N72" s="126"/>
      <c r="O72" s="219">
        <f t="shared" si="7"/>
        <v>0</v>
      </c>
      <c r="P72" s="219">
        <f t="shared" si="8"/>
        <v>0</v>
      </c>
      <c r="Q72" s="167">
        <f t="shared" si="9"/>
        <v>0</v>
      </c>
      <c r="R72" s="167">
        <f t="shared" si="10"/>
        <v>0</v>
      </c>
    </row>
    <row r="73" spans="1:18" ht="17.25" customHeight="1">
      <c r="A73" s="192" t="s">
        <v>117</v>
      </c>
      <c r="B73" s="70" t="s">
        <v>69</v>
      </c>
      <c r="C73" s="80" t="s">
        <v>95</v>
      </c>
      <c r="D73" s="224"/>
      <c r="E73" s="224"/>
      <c r="F73" s="218">
        <f t="shared" si="6"/>
        <v>0</v>
      </c>
      <c r="G73" s="126"/>
      <c r="H73" s="126"/>
      <c r="I73" s="126"/>
      <c r="J73" s="126"/>
      <c r="K73" s="126"/>
      <c r="L73" s="126"/>
      <c r="M73" s="126"/>
      <c r="N73" s="126"/>
      <c r="O73" s="219">
        <f t="shared" si="7"/>
        <v>0</v>
      </c>
      <c r="P73" s="219">
        <f t="shared" si="8"/>
        <v>0</v>
      </c>
      <c r="Q73" s="167">
        <f t="shared" si="9"/>
        <v>0</v>
      </c>
      <c r="R73" s="167">
        <f t="shared" si="10"/>
        <v>0</v>
      </c>
    </row>
    <row r="74" spans="1:18" ht="19.5" customHeight="1">
      <c r="A74" s="192" t="s">
        <v>110</v>
      </c>
      <c r="B74" s="70" t="s">
        <v>96</v>
      </c>
      <c r="C74" s="80" t="s">
        <v>97</v>
      </c>
      <c r="D74" s="224"/>
      <c r="E74" s="224"/>
      <c r="F74" s="218">
        <f t="shared" si="6"/>
        <v>0</v>
      </c>
      <c r="G74" s="126"/>
      <c r="H74" s="126"/>
      <c r="I74" s="126"/>
      <c r="J74" s="126"/>
      <c r="K74" s="126"/>
      <c r="L74" s="126"/>
      <c r="M74" s="126"/>
      <c r="N74" s="126"/>
      <c r="O74" s="219">
        <f t="shared" si="7"/>
        <v>0</v>
      </c>
      <c r="P74" s="219">
        <f t="shared" si="8"/>
        <v>0</v>
      </c>
      <c r="Q74" s="167">
        <f t="shared" si="9"/>
        <v>0</v>
      </c>
      <c r="R74" s="167">
        <f t="shared" si="10"/>
        <v>0</v>
      </c>
    </row>
    <row r="75" spans="1:18" ht="20.25" customHeight="1">
      <c r="A75" s="192" t="s">
        <v>118</v>
      </c>
      <c r="B75" s="70" t="s">
        <v>98</v>
      </c>
      <c r="C75" s="80" t="s">
        <v>99</v>
      </c>
      <c r="D75" s="224">
        <f>49880.77+39371.03+104428.62</f>
        <v>193680.41999999998</v>
      </c>
      <c r="E75" s="224"/>
      <c r="F75" s="218">
        <f t="shared" si="6"/>
        <v>193680.41999999998</v>
      </c>
      <c r="G75" s="126">
        <f>104428.62+49880.77+19297.55</f>
        <v>173606.93999999997</v>
      </c>
      <c r="H75" s="126"/>
      <c r="I75" s="126"/>
      <c r="J75" s="126"/>
      <c r="K75" s="126"/>
      <c r="L75" s="126"/>
      <c r="M75" s="126"/>
      <c r="N75" s="126"/>
      <c r="O75" s="219">
        <f t="shared" si="7"/>
        <v>173606.93999999997</v>
      </c>
      <c r="P75" s="219">
        <f t="shared" si="8"/>
        <v>0</v>
      </c>
      <c r="Q75" s="167">
        <f t="shared" si="9"/>
        <v>173606.93999999997</v>
      </c>
      <c r="R75" s="167">
        <f t="shared" si="10"/>
        <v>20073.48000000001</v>
      </c>
    </row>
    <row r="76" spans="1:18" ht="16.5" customHeight="1">
      <c r="A76" s="192" t="s">
        <v>119</v>
      </c>
      <c r="B76" s="70" t="s">
        <v>100</v>
      </c>
      <c r="C76" s="80" t="s">
        <v>101</v>
      </c>
      <c r="D76" s="224">
        <f>2250.6</f>
        <v>2250.6</v>
      </c>
      <c r="E76" s="224"/>
      <c r="F76" s="218">
        <f t="shared" si="6"/>
        <v>2250.6</v>
      </c>
      <c r="G76" s="126">
        <f>2250.6</f>
        <v>2250.6</v>
      </c>
      <c r="H76" s="126"/>
      <c r="I76" s="126"/>
      <c r="J76" s="126"/>
      <c r="K76" s="126"/>
      <c r="L76" s="126"/>
      <c r="M76" s="126"/>
      <c r="N76" s="126"/>
      <c r="O76" s="219">
        <f t="shared" si="7"/>
        <v>2250.6</v>
      </c>
      <c r="P76" s="219">
        <f t="shared" si="8"/>
        <v>0</v>
      </c>
      <c r="Q76" s="167">
        <f t="shared" si="9"/>
        <v>2250.6</v>
      </c>
      <c r="R76" s="167">
        <f t="shared" si="10"/>
        <v>0</v>
      </c>
    </row>
    <row r="77" spans="1:18" ht="21" customHeight="1">
      <c r="A77" s="201" t="s">
        <v>102</v>
      </c>
      <c r="B77" s="142" t="s">
        <v>103</v>
      </c>
      <c r="C77" s="143" t="s">
        <v>104</v>
      </c>
      <c r="D77" s="225">
        <f>D79+D80</f>
        <v>0</v>
      </c>
      <c r="E77" s="225">
        <f>E79+E80</f>
        <v>0</v>
      </c>
      <c r="F77" s="218">
        <f t="shared" si="6"/>
        <v>0</v>
      </c>
      <c r="G77" s="169">
        <f>G79+G80</f>
        <v>0</v>
      </c>
      <c r="H77" s="169"/>
      <c r="I77" s="169">
        <f>I79+I80</f>
        <v>0</v>
      </c>
      <c r="J77" s="169"/>
      <c r="K77" s="169">
        <f>K79+K80</f>
        <v>0</v>
      </c>
      <c r="L77" s="169"/>
      <c r="M77" s="169">
        <f>M79+M80</f>
        <v>0</v>
      </c>
      <c r="N77" s="169"/>
      <c r="O77" s="219">
        <f t="shared" si="7"/>
        <v>0</v>
      </c>
      <c r="P77" s="219">
        <f t="shared" si="8"/>
        <v>0</v>
      </c>
      <c r="Q77" s="167">
        <f t="shared" si="9"/>
        <v>0</v>
      </c>
      <c r="R77" s="167">
        <f t="shared" si="10"/>
        <v>0</v>
      </c>
    </row>
    <row r="78" spans="1:18" ht="13.5" customHeight="1">
      <c r="A78" s="200" t="s">
        <v>58</v>
      </c>
      <c r="B78" s="71"/>
      <c r="C78" s="83"/>
      <c r="D78" s="226"/>
      <c r="E78" s="226"/>
      <c r="F78" s="218">
        <f t="shared" si="6"/>
        <v>0</v>
      </c>
      <c r="G78" s="126"/>
      <c r="H78" s="126"/>
      <c r="I78" s="126"/>
      <c r="J78" s="126"/>
      <c r="K78" s="126"/>
      <c r="L78" s="126"/>
      <c r="M78" s="126"/>
      <c r="N78" s="126"/>
      <c r="O78" s="219">
        <f t="shared" si="7"/>
        <v>0</v>
      </c>
      <c r="P78" s="219">
        <f t="shared" si="8"/>
        <v>0</v>
      </c>
      <c r="Q78" s="167">
        <f t="shared" si="9"/>
        <v>0</v>
      </c>
      <c r="R78" s="167">
        <f t="shared" si="10"/>
        <v>0</v>
      </c>
    </row>
    <row r="79" spans="1:18" ht="30.75" customHeight="1">
      <c r="A79" s="188" t="s">
        <v>120</v>
      </c>
      <c r="B79" s="72" t="s">
        <v>105</v>
      </c>
      <c r="C79" s="80" t="s">
        <v>106</v>
      </c>
      <c r="D79" s="226"/>
      <c r="E79" s="226"/>
      <c r="F79" s="218">
        <f t="shared" si="6"/>
        <v>0</v>
      </c>
      <c r="G79" s="126"/>
      <c r="H79" s="126"/>
      <c r="I79" s="126"/>
      <c r="J79" s="126"/>
      <c r="K79" s="126"/>
      <c r="L79" s="126"/>
      <c r="M79" s="126"/>
      <c r="N79" s="126"/>
      <c r="O79" s="219">
        <f t="shared" si="7"/>
        <v>0</v>
      </c>
      <c r="P79" s="219">
        <f t="shared" si="8"/>
        <v>0</v>
      </c>
      <c r="Q79" s="167">
        <f t="shared" si="9"/>
        <v>0</v>
      </c>
      <c r="R79" s="167">
        <f t="shared" si="10"/>
        <v>0</v>
      </c>
    </row>
    <row r="80" spans="1:18" ht="24" customHeight="1">
      <c r="A80" s="192" t="s">
        <v>121</v>
      </c>
      <c r="B80" s="70" t="s">
        <v>107</v>
      </c>
      <c r="C80" s="80" t="s">
        <v>108</v>
      </c>
      <c r="D80" s="226"/>
      <c r="E80" s="226"/>
      <c r="F80" s="218">
        <f t="shared" si="6"/>
        <v>0</v>
      </c>
      <c r="G80" s="126"/>
      <c r="H80" s="126"/>
      <c r="I80" s="126"/>
      <c r="J80" s="126"/>
      <c r="K80" s="126"/>
      <c r="L80" s="126"/>
      <c r="M80" s="126"/>
      <c r="N80" s="126"/>
      <c r="O80" s="219">
        <f t="shared" si="7"/>
        <v>0</v>
      </c>
      <c r="P80" s="219">
        <f t="shared" si="8"/>
        <v>0</v>
      </c>
      <c r="Q80" s="167">
        <f t="shared" si="9"/>
        <v>0</v>
      </c>
      <c r="R80" s="167">
        <f t="shared" si="10"/>
        <v>0</v>
      </c>
    </row>
    <row r="81" spans="1:18" ht="33" customHeight="1">
      <c r="A81" s="202" t="s">
        <v>122</v>
      </c>
      <c r="B81" s="139" t="s">
        <v>85</v>
      </c>
      <c r="C81" s="140" t="s">
        <v>123</v>
      </c>
      <c r="D81" s="227">
        <f>D83+D84</f>
        <v>0</v>
      </c>
      <c r="E81" s="227">
        <f>E83+E84</f>
        <v>0</v>
      </c>
      <c r="F81" s="218">
        <f t="shared" si="6"/>
        <v>0</v>
      </c>
      <c r="G81" s="173">
        <f>G83+G84</f>
        <v>0</v>
      </c>
      <c r="H81" s="173"/>
      <c r="I81" s="173">
        <f>I83+I84</f>
        <v>0</v>
      </c>
      <c r="J81" s="173"/>
      <c r="K81" s="173">
        <f>K83+K84</f>
        <v>0</v>
      </c>
      <c r="L81" s="173"/>
      <c r="M81" s="173">
        <f>M83+M84</f>
        <v>0</v>
      </c>
      <c r="N81" s="181"/>
      <c r="O81" s="219">
        <f t="shared" si="7"/>
        <v>0</v>
      </c>
      <c r="P81" s="219">
        <f t="shared" si="8"/>
        <v>0</v>
      </c>
      <c r="Q81" s="167">
        <f t="shared" si="9"/>
        <v>0</v>
      </c>
      <c r="R81" s="167">
        <f t="shared" si="10"/>
        <v>0</v>
      </c>
    </row>
    <row r="82" spans="1:18" ht="11.25" customHeight="1">
      <c r="A82" s="200" t="s">
        <v>58</v>
      </c>
      <c r="B82" s="71"/>
      <c r="C82" s="81"/>
      <c r="D82" s="48"/>
      <c r="E82" s="48"/>
      <c r="F82" s="218">
        <f t="shared" si="6"/>
        <v>0</v>
      </c>
      <c r="G82" s="128"/>
      <c r="H82" s="128"/>
      <c r="I82" s="127"/>
      <c r="J82" s="127"/>
      <c r="K82" s="127"/>
      <c r="L82" s="127"/>
      <c r="M82" s="127"/>
      <c r="N82" s="129"/>
      <c r="O82" s="219">
        <f t="shared" si="7"/>
        <v>0</v>
      </c>
      <c r="P82" s="219">
        <f t="shared" si="8"/>
        <v>0</v>
      </c>
      <c r="Q82" s="167">
        <f t="shared" si="9"/>
        <v>0</v>
      </c>
      <c r="R82" s="167">
        <f t="shared" si="10"/>
        <v>0</v>
      </c>
    </row>
    <row r="83" spans="1:18" ht="21.75" customHeight="1">
      <c r="A83" s="188" t="s">
        <v>126</v>
      </c>
      <c r="B83" s="72" t="s">
        <v>87</v>
      </c>
      <c r="C83" s="80" t="s">
        <v>124</v>
      </c>
      <c r="D83" s="226"/>
      <c r="E83" s="226"/>
      <c r="F83" s="218">
        <f t="shared" si="6"/>
        <v>0</v>
      </c>
      <c r="G83" s="126"/>
      <c r="H83" s="126"/>
      <c r="I83" s="126"/>
      <c r="J83" s="126"/>
      <c r="K83" s="126"/>
      <c r="L83" s="126"/>
      <c r="M83" s="126"/>
      <c r="N83" s="126"/>
      <c r="O83" s="219">
        <f t="shared" si="7"/>
        <v>0</v>
      </c>
      <c r="P83" s="219">
        <f t="shared" si="8"/>
        <v>0</v>
      </c>
      <c r="Q83" s="167">
        <f t="shared" si="9"/>
        <v>0</v>
      </c>
      <c r="R83" s="167">
        <f t="shared" si="10"/>
        <v>0</v>
      </c>
    </row>
    <row r="84" spans="1:18" ht="35.25" customHeight="1" thickBot="1">
      <c r="A84" s="203" t="s">
        <v>127</v>
      </c>
      <c r="B84" s="110" t="s">
        <v>89</v>
      </c>
      <c r="C84" s="111" t="s">
        <v>125</v>
      </c>
      <c r="D84" s="226"/>
      <c r="E84" s="226"/>
      <c r="F84" s="218">
        <f t="shared" si="6"/>
        <v>0</v>
      </c>
      <c r="G84" s="126"/>
      <c r="H84" s="126"/>
      <c r="I84" s="126"/>
      <c r="J84" s="126"/>
      <c r="K84" s="126"/>
      <c r="L84" s="126"/>
      <c r="M84" s="126"/>
      <c r="N84" s="126"/>
      <c r="O84" s="219">
        <f t="shared" si="7"/>
        <v>0</v>
      </c>
      <c r="P84" s="219">
        <f t="shared" si="8"/>
        <v>0</v>
      </c>
      <c r="Q84" s="167">
        <f t="shared" si="9"/>
        <v>0</v>
      </c>
      <c r="R84" s="167">
        <f t="shared" si="10"/>
        <v>0</v>
      </c>
    </row>
    <row r="85" spans="1:18" ht="18.75" customHeight="1">
      <c r="A85" s="202" t="s">
        <v>129</v>
      </c>
      <c r="B85" s="145" t="s">
        <v>104</v>
      </c>
      <c r="C85" s="140" t="s">
        <v>130</v>
      </c>
      <c r="D85" s="222">
        <f>D87+D88</f>
        <v>0</v>
      </c>
      <c r="E85" s="222">
        <f>E87+E88</f>
        <v>0</v>
      </c>
      <c r="F85" s="218">
        <f aca="true" t="shared" si="11" ref="F85:F106">D85+E85</f>
        <v>0</v>
      </c>
      <c r="G85" s="133">
        <f aca="true" t="shared" si="12" ref="G85:M85">G87+G88</f>
        <v>0</v>
      </c>
      <c r="H85" s="133"/>
      <c r="I85" s="133">
        <f t="shared" si="12"/>
        <v>0</v>
      </c>
      <c r="J85" s="133"/>
      <c r="K85" s="133">
        <f t="shared" si="12"/>
        <v>0</v>
      </c>
      <c r="L85" s="133"/>
      <c r="M85" s="133">
        <f t="shared" si="12"/>
        <v>0</v>
      </c>
      <c r="N85" s="133"/>
      <c r="O85" s="167">
        <f>G85+I85+K85+M85</f>
        <v>0</v>
      </c>
      <c r="P85" s="167">
        <f>H85+J85+L85+N85</f>
        <v>0</v>
      </c>
      <c r="Q85" s="167">
        <f>O85+P85</f>
        <v>0</v>
      </c>
      <c r="R85" s="167">
        <f>F85-Q85</f>
        <v>0</v>
      </c>
    </row>
    <row r="86" spans="1:18" ht="11.25" customHeight="1">
      <c r="A86" s="43" t="s">
        <v>58</v>
      </c>
      <c r="B86" s="71"/>
      <c r="C86" s="83"/>
      <c r="D86" s="226"/>
      <c r="E86" s="226"/>
      <c r="F86" s="218">
        <f t="shared" si="11"/>
        <v>0</v>
      </c>
      <c r="G86" s="126"/>
      <c r="H86" s="126"/>
      <c r="I86" s="126"/>
      <c r="J86" s="126"/>
      <c r="K86" s="126"/>
      <c r="L86" s="126"/>
      <c r="M86" s="126"/>
      <c r="N86" s="126"/>
      <c r="O86" s="219">
        <f aca="true" t="shared" si="13" ref="O86:O106">G86+I86+K86+M86</f>
        <v>0</v>
      </c>
      <c r="P86" s="219">
        <f aca="true" t="shared" si="14" ref="P86:P106">H86+J86+L86+N86</f>
        <v>0</v>
      </c>
      <c r="Q86" s="167">
        <f aca="true" t="shared" si="15" ref="Q86:Q106">O86+P86</f>
        <v>0</v>
      </c>
      <c r="R86" s="167">
        <f aca="true" t="shared" si="16" ref="R86:R106">F86-Q86</f>
        <v>0</v>
      </c>
    </row>
    <row r="87" spans="1:18" ht="25.5" customHeight="1">
      <c r="A87" s="188" t="s">
        <v>139</v>
      </c>
      <c r="B87" s="72" t="s">
        <v>108</v>
      </c>
      <c r="C87" s="80" t="s">
        <v>131</v>
      </c>
      <c r="D87" s="226"/>
      <c r="E87" s="226"/>
      <c r="F87" s="218">
        <f t="shared" si="11"/>
        <v>0</v>
      </c>
      <c r="G87" s="126"/>
      <c r="H87" s="126"/>
      <c r="I87" s="126"/>
      <c r="J87" s="126"/>
      <c r="K87" s="126"/>
      <c r="L87" s="126"/>
      <c r="M87" s="126"/>
      <c r="N87" s="126"/>
      <c r="O87" s="219">
        <f t="shared" si="13"/>
        <v>0</v>
      </c>
      <c r="P87" s="219">
        <f t="shared" si="14"/>
        <v>0</v>
      </c>
      <c r="Q87" s="167">
        <f t="shared" si="15"/>
        <v>0</v>
      </c>
      <c r="R87" s="167">
        <f t="shared" si="16"/>
        <v>0</v>
      </c>
    </row>
    <row r="88" spans="1:18" ht="18.75" customHeight="1">
      <c r="A88" s="188" t="s">
        <v>140</v>
      </c>
      <c r="B88" s="70" t="s">
        <v>132</v>
      </c>
      <c r="C88" s="92" t="s">
        <v>133</v>
      </c>
      <c r="D88" s="226"/>
      <c r="E88" s="226"/>
      <c r="F88" s="218">
        <f t="shared" si="11"/>
        <v>0</v>
      </c>
      <c r="G88" s="126"/>
      <c r="H88" s="126"/>
      <c r="I88" s="126"/>
      <c r="J88" s="126"/>
      <c r="K88" s="126"/>
      <c r="L88" s="126"/>
      <c r="M88" s="126"/>
      <c r="N88" s="126"/>
      <c r="O88" s="219">
        <f t="shared" si="13"/>
        <v>0</v>
      </c>
      <c r="P88" s="219">
        <f t="shared" si="14"/>
        <v>0</v>
      </c>
      <c r="Q88" s="167">
        <f t="shared" si="15"/>
        <v>0</v>
      </c>
      <c r="R88" s="167">
        <f t="shared" si="16"/>
        <v>0</v>
      </c>
    </row>
    <row r="89" spans="1:18" ht="19.5" customHeight="1">
      <c r="A89" s="202" t="s">
        <v>134</v>
      </c>
      <c r="B89" s="139" t="s">
        <v>123</v>
      </c>
      <c r="C89" s="140" t="s">
        <v>135</v>
      </c>
      <c r="D89" s="225">
        <f>D91+D92</f>
        <v>0</v>
      </c>
      <c r="E89" s="225">
        <f>E91+E92</f>
        <v>0</v>
      </c>
      <c r="F89" s="218">
        <f t="shared" si="11"/>
        <v>0</v>
      </c>
      <c r="G89" s="133">
        <f>G91+G92</f>
        <v>0</v>
      </c>
      <c r="H89" s="133"/>
      <c r="I89" s="133">
        <f>I91+I92</f>
        <v>0</v>
      </c>
      <c r="J89" s="133"/>
      <c r="K89" s="133">
        <f>K91+K92</f>
        <v>0</v>
      </c>
      <c r="L89" s="133"/>
      <c r="M89" s="133">
        <f>M91+M92</f>
        <v>0</v>
      </c>
      <c r="N89" s="133"/>
      <c r="O89" s="219">
        <f t="shared" si="13"/>
        <v>0</v>
      </c>
      <c r="P89" s="219">
        <f t="shared" si="14"/>
        <v>0</v>
      </c>
      <c r="Q89" s="167">
        <f t="shared" si="15"/>
        <v>0</v>
      </c>
      <c r="R89" s="167">
        <f t="shared" si="16"/>
        <v>0</v>
      </c>
    </row>
    <row r="90" spans="1:18" ht="12.75" customHeight="1">
      <c r="A90" s="43" t="s">
        <v>58</v>
      </c>
      <c r="B90" s="71"/>
      <c r="C90" s="83"/>
      <c r="D90" s="224"/>
      <c r="E90" s="224"/>
      <c r="F90" s="218">
        <f t="shared" si="11"/>
        <v>0</v>
      </c>
      <c r="G90" s="126"/>
      <c r="H90" s="126"/>
      <c r="I90" s="126"/>
      <c r="J90" s="126"/>
      <c r="K90" s="126"/>
      <c r="L90" s="126"/>
      <c r="M90" s="126"/>
      <c r="N90" s="126"/>
      <c r="O90" s="219">
        <f t="shared" si="13"/>
        <v>0</v>
      </c>
      <c r="P90" s="219">
        <f t="shared" si="14"/>
        <v>0</v>
      </c>
      <c r="Q90" s="167">
        <f t="shared" si="15"/>
        <v>0</v>
      </c>
      <c r="R90" s="167">
        <f t="shared" si="16"/>
        <v>0</v>
      </c>
    </row>
    <row r="91" spans="1:18" ht="21.75" customHeight="1">
      <c r="A91" s="188" t="s">
        <v>142</v>
      </c>
      <c r="B91" s="72" t="s">
        <v>125</v>
      </c>
      <c r="C91" s="80" t="s">
        <v>136</v>
      </c>
      <c r="D91" s="224"/>
      <c r="E91" s="224"/>
      <c r="F91" s="218">
        <f t="shared" si="11"/>
        <v>0</v>
      </c>
      <c r="G91" s="126"/>
      <c r="H91" s="126"/>
      <c r="I91" s="126"/>
      <c r="J91" s="126"/>
      <c r="K91" s="126"/>
      <c r="L91" s="126"/>
      <c r="M91" s="126"/>
      <c r="N91" s="126"/>
      <c r="O91" s="219">
        <f t="shared" si="13"/>
        <v>0</v>
      </c>
      <c r="P91" s="219">
        <f t="shared" si="14"/>
        <v>0</v>
      </c>
      <c r="Q91" s="167">
        <f t="shared" si="15"/>
        <v>0</v>
      </c>
      <c r="R91" s="167">
        <f t="shared" si="16"/>
        <v>0</v>
      </c>
    </row>
    <row r="92" spans="1:18" ht="23.25" customHeight="1">
      <c r="A92" s="188" t="s">
        <v>141</v>
      </c>
      <c r="B92" s="72" t="s">
        <v>137</v>
      </c>
      <c r="C92" s="80" t="s">
        <v>138</v>
      </c>
      <c r="D92" s="224"/>
      <c r="E92" s="224"/>
      <c r="F92" s="218">
        <f t="shared" si="11"/>
        <v>0</v>
      </c>
      <c r="G92" s="126"/>
      <c r="H92" s="126"/>
      <c r="I92" s="126"/>
      <c r="J92" s="126"/>
      <c r="K92" s="126"/>
      <c r="L92" s="126"/>
      <c r="M92" s="126"/>
      <c r="N92" s="126"/>
      <c r="O92" s="219">
        <f t="shared" si="13"/>
        <v>0</v>
      </c>
      <c r="P92" s="219">
        <f t="shared" si="14"/>
        <v>0</v>
      </c>
      <c r="Q92" s="167">
        <f t="shared" si="15"/>
        <v>0</v>
      </c>
      <c r="R92" s="167">
        <f t="shared" si="16"/>
        <v>0</v>
      </c>
    </row>
    <row r="93" spans="1:18" ht="23.25" customHeight="1">
      <c r="A93" s="204" t="s">
        <v>149</v>
      </c>
      <c r="B93" s="139" t="s">
        <v>130</v>
      </c>
      <c r="C93" s="147" t="s">
        <v>150</v>
      </c>
      <c r="D93" s="225"/>
      <c r="E93" s="225">
        <v>1000</v>
      </c>
      <c r="F93" s="218">
        <f t="shared" si="11"/>
        <v>1000</v>
      </c>
      <c r="G93" s="133"/>
      <c r="H93" s="133">
        <v>1000</v>
      </c>
      <c r="I93" s="133"/>
      <c r="J93" s="133"/>
      <c r="K93" s="133"/>
      <c r="L93" s="133"/>
      <c r="M93" s="133"/>
      <c r="N93" s="133"/>
      <c r="O93" s="219">
        <f t="shared" si="13"/>
        <v>0</v>
      </c>
      <c r="P93" s="219">
        <f t="shared" si="14"/>
        <v>1000</v>
      </c>
      <c r="Q93" s="167">
        <f t="shared" si="15"/>
        <v>1000</v>
      </c>
      <c r="R93" s="167">
        <f t="shared" si="16"/>
        <v>0</v>
      </c>
    </row>
    <row r="94" spans="1:18" ht="42.75" customHeight="1">
      <c r="A94" s="199" t="s">
        <v>153</v>
      </c>
      <c r="B94" s="145" t="s">
        <v>135</v>
      </c>
      <c r="C94" s="140" t="s">
        <v>152</v>
      </c>
      <c r="D94" s="225">
        <f>D96+D97+D98+D99</f>
        <v>165668.97999999998</v>
      </c>
      <c r="E94" s="225">
        <f>E96+E97+E98+E99</f>
        <v>50000</v>
      </c>
      <c r="F94" s="218">
        <f t="shared" si="11"/>
        <v>215668.97999999998</v>
      </c>
      <c r="G94" s="133">
        <f>G96+G97+G98+G99</f>
        <v>158742.46</v>
      </c>
      <c r="H94" s="133">
        <f>H96+H97+H98+H99</f>
        <v>50000</v>
      </c>
      <c r="I94" s="133">
        <f>I96+I97+I98+I99</f>
        <v>0</v>
      </c>
      <c r="J94" s="133"/>
      <c r="K94" s="133">
        <f>K96+K97+K98+K99</f>
        <v>0</v>
      </c>
      <c r="L94" s="133"/>
      <c r="M94" s="133">
        <f>M96+M97+M98+M99</f>
        <v>0</v>
      </c>
      <c r="N94" s="133"/>
      <c r="O94" s="219">
        <f t="shared" si="13"/>
        <v>158742.46</v>
      </c>
      <c r="P94" s="219">
        <f t="shared" si="14"/>
        <v>50000</v>
      </c>
      <c r="Q94" s="167">
        <f t="shared" si="15"/>
        <v>208742.46</v>
      </c>
      <c r="R94" s="167">
        <f t="shared" si="16"/>
        <v>6926.5199999999895</v>
      </c>
    </row>
    <row r="95" spans="1:18" ht="9.75" customHeight="1">
      <c r="A95" s="43" t="s">
        <v>58</v>
      </c>
      <c r="B95" s="71"/>
      <c r="C95" s="81"/>
      <c r="D95" s="224"/>
      <c r="E95" s="224"/>
      <c r="F95" s="218">
        <f t="shared" si="11"/>
        <v>0</v>
      </c>
      <c r="G95" s="126"/>
      <c r="H95" s="126"/>
      <c r="I95" s="126"/>
      <c r="J95" s="126"/>
      <c r="K95" s="126"/>
      <c r="L95" s="126"/>
      <c r="M95" s="126"/>
      <c r="N95" s="126"/>
      <c r="O95" s="219">
        <f t="shared" si="13"/>
        <v>0</v>
      </c>
      <c r="P95" s="219">
        <f t="shared" si="14"/>
        <v>0</v>
      </c>
      <c r="Q95" s="167">
        <f t="shared" si="15"/>
        <v>0</v>
      </c>
      <c r="R95" s="167">
        <f t="shared" si="16"/>
        <v>0</v>
      </c>
    </row>
    <row r="96" spans="1:18" ht="15" customHeight="1">
      <c r="A96" s="96" t="s">
        <v>154</v>
      </c>
      <c r="B96" s="72" t="s">
        <v>144</v>
      </c>
      <c r="C96" s="80" t="s">
        <v>151</v>
      </c>
      <c r="D96" s="224">
        <f>99072.54</f>
        <v>99072.54</v>
      </c>
      <c r="E96" s="224">
        <v>31800</v>
      </c>
      <c r="F96" s="218">
        <f t="shared" si="11"/>
        <v>130872.54</v>
      </c>
      <c r="G96" s="126">
        <f>99072.54</f>
        <v>99072.54</v>
      </c>
      <c r="H96" s="126">
        <v>31800</v>
      </c>
      <c r="I96" s="126"/>
      <c r="J96" s="126"/>
      <c r="K96" s="126"/>
      <c r="L96" s="126"/>
      <c r="M96" s="126"/>
      <c r="N96" s="126"/>
      <c r="O96" s="219">
        <f t="shared" si="13"/>
        <v>99072.54</v>
      </c>
      <c r="P96" s="219">
        <f t="shared" si="14"/>
        <v>31800</v>
      </c>
      <c r="Q96" s="167">
        <f t="shared" si="15"/>
        <v>130872.54</v>
      </c>
      <c r="R96" s="167">
        <f t="shared" si="16"/>
        <v>0</v>
      </c>
    </row>
    <row r="97" spans="1:18" ht="13.5" customHeight="1">
      <c r="A97" s="96" t="s">
        <v>155</v>
      </c>
      <c r="B97" s="72" t="s">
        <v>136</v>
      </c>
      <c r="C97" s="80" t="s">
        <v>158</v>
      </c>
      <c r="D97" s="224"/>
      <c r="E97" s="224"/>
      <c r="F97" s="218">
        <f t="shared" si="11"/>
        <v>0</v>
      </c>
      <c r="G97" s="126"/>
      <c r="H97" s="126"/>
      <c r="I97" s="126"/>
      <c r="J97" s="126"/>
      <c r="K97" s="126"/>
      <c r="L97" s="126"/>
      <c r="M97" s="126"/>
      <c r="N97" s="126"/>
      <c r="O97" s="219">
        <f t="shared" si="13"/>
        <v>0</v>
      </c>
      <c r="P97" s="219">
        <f t="shared" si="14"/>
        <v>0</v>
      </c>
      <c r="Q97" s="167">
        <f t="shared" si="15"/>
        <v>0</v>
      </c>
      <c r="R97" s="167">
        <f t="shared" si="16"/>
        <v>0</v>
      </c>
    </row>
    <row r="98" spans="1:18" ht="13.5" customHeight="1">
      <c r="A98" s="96" t="s">
        <v>156</v>
      </c>
      <c r="B98" s="72" t="s">
        <v>138</v>
      </c>
      <c r="C98" s="80" t="s">
        <v>159</v>
      </c>
      <c r="D98" s="224"/>
      <c r="E98" s="224"/>
      <c r="F98" s="218">
        <f t="shared" si="11"/>
        <v>0</v>
      </c>
      <c r="G98" s="126"/>
      <c r="H98" s="126"/>
      <c r="I98" s="126"/>
      <c r="J98" s="126"/>
      <c r="K98" s="126"/>
      <c r="L98" s="126"/>
      <c r="M98" s="126"/>
      <c r="N98" s="126"/>
      <c r="O98" s="219">
        <f t="shared" si="13"/>
        <v>0</v>
      </c>
      <c r="P98" s="219">
        <f t="shared" si="14"/>
        <v>0</v>
      </c>
      <c r="Q98" s="167">
        <f t="shared" si="15"/>
        <v>0</v>
      </c>
      <c r="R98" s="167">
        <f t="shared" si="16"/>
        <v>0</v>
      </c>
    </row>
    <row r="99" spans="1:18" ht="19.5" customHeight="1">
      <c r="A99" s="96" t="s">
        <v>157</v>
      </c>
      <c r="B99" s="70" t="s">
        <v>146</v>
      </c>
      <c r="C99" s="80" t="s">
        <v>160</v>
      </c>
      <c r="D99" s="224">
        <f>20000+46596.44</f>
        <v>66596.44</v>
      </c>
      <c r="E99" s="224">
        <v>18200</v>
      </c>
      <c r="F99" s="218">
        <f t="shared" si="11"/>
        <v>84796.44</v>
      </c>
      <c r="G99" s="126">
        <f>14000.28+45669.64</f>
        <v>59669.92</v>
      </c>
      <c r="H99" s="126">
        <v>18200</v>
      </c>
      <c r="I99" s="126"/>
      <c r="J99" s="126"/>
      <c r="K99" s="126"/>
      <c r="L99" s="126"/>
      <c r="M99" s="126"/>
      <c r="N99" s="126"/>
      <c r="O99" s="219">
        <f t="shared" si="13"/>
        <v>59669.92</v>
      </c>
      <c r="P99" s="219">
        <f t="shared" si="14"/>
        <v>18200</v>
      </c>
      <c r="Q99" s="167">
        <f t="shared" si="15"/>
        <v>77869.92</v>
      </c>
      <c r="R99" s="167">
        <f t="shared" si="16"/>
        <v>6926.520000000004</v>
      </c>
    </row>
    <row r="100" spans="1:18" ht="30" customHeight="1">
      <c r="A100" s="199" t="s">
        <v>171</v>
      </c>
      <c r="B100" s="145" t="s">
        <v>143</v>
      </c>
      <c r="C100" s="140" t="s">
        <v>20</v>
      </c>
      <c r="D100" s="225">
        <f>D102+D103+D104</f>
        <v>0</v>
      </c>
      <c r="E100" s="225">
        <f>E102+E103+E104</f>
        <v>0</v>
      </c>
      <c r="F100" s="218">
        <f t="shared" si="11"/>
        <v>0</v>
      </c>
      <c r="G100" s="169">
        <f aca="true" t="shared" si="17" ref="G100:M100">G102+G103+G104</f>
        <v>0</v>
      </c>
      <c r="H100" s="169"/>
      <c r="I100" s="169">
        <f t="shared" si="17"/>
        <v>0</v>
      </c>
      <c r="J100" s="169"/>
      <c r="K100" s="169">
        <f t="shared" si="17"/>
        <v>0</v>
      </c>
      <c r="L100" s="169"/>
      <c r="M100" s="169">
        <f t="shared" si="17"/>
        <v>0</v>
      </c>
      <c r="N100" s="169"/>
      <c r="O100" s="219">
        <f t="shared" si="13"/>
        <v>0</v>
      </c>
      <c r="P100" s="219">
        <f t="shared" si="14"/>
        <v>0</v>
      </c>
      <c r="Q100" s="167">
        <f t="shared" si="15"/>
        <v>0</v>
      </c>
      <c r="R100" s="167">
        <f t="shared" si="16"/>
        <v>0</v>
      </c>
    </row>
    <row r="101" spans="1:18" ht="10.5" customHeight="1">
      <c r="A101" s="43" t="s">
        <v>68</v>
      </c>
      <c r="B101" s="71"/>
      <c r="C101" s="81"/>
      <c r="D101" s="226"/>
      <c r="E101" s="226"/>
      <c r="F101" s="218">
        <f t="shared" si="11"/>
        <v>0</v>
      </c>
      <c r="G101" s="126"/>
      <c r="H101" s="126"/>
      <c r="I101" s="126"/>
      <c r="J101" s="126"/>
      <c r="K101" s="126"/>
      <c r="L101" s="126"/>
      <c r="M101" s="126"/>
      <c r="N101" s="126"/>
      <c r="O101" s="219">
        <f t="shared" si="13"/>
        <v>0</v>
      </c>
      <c r="P101" s="219">
        <f t="shared" si="14"/>
        <v>0</v>
      </c>
      <c r="Q101" s="167">
        <f t="shared" si="15"/>
        <v>0</v>
      </c>
      <c r="R101" s="167">
        <f t="shared" si="16"/>
        <v>0</v>
      </c>
    </row>
    <row r="102" spans="1:18" ht="22.5" customHeight="1">
      <c r="A102" s="96" t="s">
        <v>236</v>
      </c>
      <c r="B102" s="72" t="s">
        <v>145</v>
      </c>
      <c r="C102" s="80" t="s">
        <v>23</v>
      </c>
      <c r="D102" s="226"/>
      <c r="E102" s="226"/>
      <c r="F102" s="218">
        <f t="shared" si="11"/>
        <v>0</v>
      </c>
      <c r="G102" s="126"/>
      <c r="H102" s="126"/>
      <c r="I102" s="126"/>
      <c r="J102" s="126"/>
      <c r="K102" s="126"/>
      <c r="L102" s="126"/>
      <c r="M102" s="126"/>
      <c r="N102" s="126"/>
      <c r="O102" s="219">
        <f t="shared" si="13"/>
        <v>0</v>
      </c>
      <c r="P102" s="219">
        <f t="shared" si="14"/>
        <v>0</v>
      </c>
      <c r="Q102" s="167">
        <f t="shared" si="15"/>
        <v>0</v>
      </c>
      <c r="R102" s="167">
        <f t="shared" si="16"/>
        <v>0</v>
      </c>
    </row>
    <row r="103" spans="1:18" ht="22.5" customHeight="1">
      <c r="A103" s="96" t="s">
        <v>173</v>
      </c>
      <c r="B103" s="72" t="s">
        <v>147</v>
      </c>
      <c r="C103" s="80" t="s">
        <v>172</v>
      </c>
      <c r="D103" s="226"/>
      <c r="E103" s="226"/>
      <c r="F103" s="218">
        <f t="shared" si="11"/>
        <v>0</v>
      </c>
      <c r="G103" s="126"/>
      <c r="H103" s="126"/>
      <c r="I103" s="126"/>
      <c r="J103" s="126"/>
      <c r="K103" s="126"/>
      <c r="L103" s="126"/>
      <c r="M103" s="126"/>
      <c r="N103" s="126"/>
      <c r="O103" s="219">
        <f t="shared" si="13"/>
        <v>0</v>
      </c>
      <c r="P103" s="219">
        <f t="shared" si="14"/>
        <v>0</v>
      </c>
      <c r="Q103" s="167">
        <f t="shared" si="15"/>
        <v>0</v>
      </c>
      <c r="R103" s="167">
        <f t="shared" si="16"/>
        <v>0</v>
      </c>
    </row>
    <row r="104" spans="1:18" ht="24.75" customHeight="1" thickBot="1">
      <c r="A104" s="205" t="s">
        <v>174</v>
      </c>
      <c r="B104" s="110" t="s">
        <v>148</v>
      </c>
      <c r="C104" s="111" t="s">
        <v>175</v>
      </c>
      <c r="D104" s="226"/>
      <c r="E104" s="226"/>
      <c r="F104" s="218">
        <f t="shared" si="11"/>
        <v>0</v>
      </c>
      <c r="G104" s="126"/>
      <c r="H104" s="126"/>
      <c r="I104" s="126"/>
      <c r="J104" s="126"/>
      <c r="K104" s="126"/>
      <c r="L104" s="126"/>
      <c r="M104" s="126"/>
      <c r="N104" s="126"/>
      <c r="O104" s="219">
        <f t="shared" si="13"/>
        <v>0</v>
      </c>
      <c r="P104" s="219">
        <f t="shared" si="14"/>
        <v>0</v>
      </c>
      <c r="Q104" s="167">
        <f t="shared" si="15"/>
        <v>0</v>
      </c>
      <c r="R104" s="167">
        <f t="shared" si="16"/>
        <v>0</v>
      </c>
    </row>
    <row r="105" spans="1:18" ht="8.25" customHeight="1" thickBot="1">
      <c r="A105" s="206"/>
      <c r="B105" s="23"/>
      <c r="C105" s="23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219">
        <f t="shared" si="13"/>
        <v>0</v>
      </c>
      <c r="P105" s="219">
        <f t="shared" si="14"/>
        <v>0</v>
      </c>
      <c r="Q105" s="167">
        <f t="shared" si="15"/>
        <v>0</v>
      </c>
      <c r="R105" s="167">
        <f t="shared" si="16"/>
        <v>0</v>
      </c>
    </row>
    <row r="106" spans="1:18" ht="25.5" customHeight="1" thickBot="1">
      <c r="A106" s="117" t="s">
        <v>36</v>
      </c>
      <c r="B106" s="90">
        <v>450</v>
      </c>
      <c r="C106" s="90" t="s">
        <v>30</v>
      </c>
      <c r="D106" s="155">
        <f>D137</f>
        <v>0</v>
      </c>
      <c r="E106" s="155">
        <f>E137</f>
        <v>0</v>
      </c>
      <c r="F106" s="218">
        <f t="shared" si="11"/>
        <v>0</v>
      </c>
      <c r="G106" s="155">
        <f aca="true" t="shared" si="18" ref="G106:L106">G19-G62</f>
        <v>-237000</v>
      </c>
      <c r="H106" s="155">
        <f t="shared" si="18"/>
        <v>-1000</v>
      </c>
      <c r="I106" s="155">
        <f t="shared" si="18"/>
        <v>0</v>
      </c>
      <c r="J106" s="155">
        <f t="shared" si="18"/>
        <v>0</v>
      </c>
      <c r="K106" s="155">
        <f t="shared" si="18"/>
        <v>237000</v>
      </c>
      <c r="L106" s="155">
        <f t="shared" si="18"/>
        <v>1000</v>
      </c>
      <c r="M106" s="155">
        <f>M137</f>
        <v>0</v>
      </c>
      <c r="N106" s="182"/>
      <c r="O106" s="219">
        <f t="shared" si="13"/>
        <v>0</v>
      </c>
      <c r="P106" s="219">
        <f t="shared" si="14"/>
        <v>0</v>
      </c>
      <c r="Q106" s="167">
        <f t="shared" si="15"/>
        <v>0</v>
      </c>
      <c r="R106" s="167">
        <f t="shared" si="16"/>
        <v>0</v>
      </c>
    </row>
    <row r="107" spans="1:18" ht="15">
      <c r="A107" s="207"/>
      <c r="C107" s="34" t="s">
        <v>170</v>
      </c>
      <c r="D107" s="34"/>
      <c r="G107" s="11"/>
      <c r="H107" s="11"/>
      <c r="I107" s="11"/>
      <c r="J107" s="11"/>
      <c r="K107" s="11"/>
      <c r="L107" s="11"/>
      <c r="M107" s="11"/>
      <c r="N107" s="11"/>
      <c r="R107" s="47" t="s">
        <v>161</v>
      </c>
    </row>
    <row r="108" spans="1:18" ht="11.25" customHeight="1">
      <c r="A108" s="195"/>
      <c r="B108" s="38"/>
      <c r="C108" s="38"/>
      <c r="D108" s="38"/>
      <c r="E108" s="14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/>
    </row>
    <row r="109" spans="1:18" ht="12.75">
      <c r="A109" s="196"/>
      <c r="B109" s="8"/>
      <c r="C109" s="8"/>
      <c r="D109" s="230" t="s">
        <v>281</v>
      </c>
      <c r="E109" s="231"/>
      <c r="F109" s="179" t="s">
        <v>282</v>
      </c>
      <c r="G109" s="25"/>
      <c r="H109" s="112"/>
      <c r="I109" s="31" t="s">
        <v>210</v>
      </c>
      <c r="J109" s="31"/>
      <c r="K109" s="31"/>
      <c r="L109" s="31"/>
      <c r="M109" s="112"/>
      <c r="N109" s="112"/>
      <c r="O109" s="113"/>
      <c r="P109" s="184"/>
      <c r="Q109" s="184"/>
      <c r="R109" s="17" t="s">
        <v>209</v>
      </c>
    </row>
    <row r="110" spans="1:18" ht="10.5" customHeight="1">
      <c r="A110" s="196"/>
      <c r="B110" s="8" t="s">
        <v>13</v>
      </c>
      <c r="C110" s="8" t="s">
        <v>80</v>
      </c>
      <c r="D110" s="232" t="s">
        <v>283</v>
      </c>
      <c r="E110" s="233"/>
      <c r="F110" s="178" t="s">
        <v>44</v>
      </c>
      <c r="G110" s="208" t="s">
        <v>260</v>
      </c>
      <c r="H110" s="208" t="s">
        <v>260</v>
      </c>
      <c r="I110" s="209" t="s">
        <v>261</v>
      </c>
      <c r="J110" s="209" t="s">
        <v>261</v>
      </c>
      <c r="K110" s="210" t="s">
        <v>284</v>
      </c>
      <c r="L110" s="210" t="s">
        <v>284</v>
      </c>
      <c r="M110" s="211" t="s">
        <v>211</v>
      </c>
      <c r="N110" s="211" t="s">
        <v>211</v>
      </c>
      <c r="O110" s="6" t="s">
        <v>9</v>
      </c>
      <c r="P110" s="6" t="s">
        <v>9</v>
      </c>
      <c r="Q110" s="186" t="s">
        <v>9</v>
      </c>
      <c r="R110" s="17" t="s">
        <v>44</v>
      </c>
    </row>
    <row r="111" spans="1:18" ht="10.5" customHeight="1">
      <c r="A111" s="197" t="s">
        <v>5</v>
      </c>
      <c r="B111" s="8" t="s">
        <v>14</v>
      </c>
      <c r="C111" s="8" t="s">
        <v>81</v>
      </c>
      <c r="D111" s="175" t="s">
        <v>52</v>
      </c>
      <c r="E111" s="176" t="s">
        <v>72</v>
      </c>
      <c r="F111" s="177" t="s">
        <v>45</v>
      </c>
      <c r="G111" s="212" t="s">
        <v>290</v>
      </c>
      <c r="H111" s="212" t="s">
        <v>291</v>
      </c>
      <c r="I111" s="211" t="s">
        <v>292</v>
      </c>
      <c r="J111" s="211" t="s">
        <v>293</v>
      </c>
      <c r="K111" s="211" t="s">
        <v>294</v>
      </c>
      <c r="L111" s="211" t="s">
        <v>295</v>
      </c>
      <c r="M111" s="211" t="s">
        <v>296</v>
      </c>
      <c r="N111" s="211" t="s">
        <v>297</v>
      </c>
      <c r="O111" s="183" t="s">
        <v>52</v>
      </c>
      <c r="P111" s="183" t="s">
        <v>72</v>
      </c>
      <c r="Q111" s="183" t="s">
        <v>289</v>
      </c>
      <c r="R111" s="17" t="s">
        <v>45</v>
      </c>
    </row>
    <row r="112" spans="1:18" ht="9.75" customHeight="1" thickBot="1">
      <c r="A112" s="196"/>
      <c r="B112" s="8" t="s">
        <v>15</v>
      </c>
      <c r="C112" s="8" t="s">
        <v>82</v>
      </c>
      <c r="D112" s="8"/>
      <c r="E112" s="6"/>
      <c r="F112" s="28"/>
      <c r="G112" s="29" t="s">
        <v>11</v>
      </c>
      <c r="H112" s="29" t="s">
        <v>12</v>
      </c>
      <c r="I112" s="5" t="s">
        <v>33</v>
      </c>
      <c r="J112" s="5" t="s">
        <v>213</v>
      </c>
      <c r="K112" s="5" t="s">
        <v>285</v>
      </c>
      <c r="L112" s="5" t="s">
        <v>286</v>
      </c>
      <c r="M112" s="5" t="s">
        <v>287</v>
      </c>
      <c r="N112" s="5" t="s">
        <v>288</v>
      </c>
      <c r="O112" s="5" t="s">
        <v>298</v>
      </c>
      <c r="P112" s="18" t="s">
        <v>299</v>
      </c>
      <c r="Q112" s="18" t="s">
        <v>300</v>
      </c>
      <c r="R112" s="18" t="s">
        <v>301</v>
      </c>
    </row>
    <row r="113" spans="1:18" ht="9.75" customHeight="1" thickBot="1">
      <c r="A113" s="198">
        <v>1</v>
      </c>
      <c r="B113" s="10">
        <v>2</v>
      </c>
      <c r="C113" s="10">
        <v>3</v>
      </c>
      <c r="D113" s="10">
        <v>4</v>
      </c>
      <c r="E113" s="5" t="s">
        <v>3</v>
      </c>
      <c r="F113" s="29" t="s">
        <v>10</v>
      </c>
      <c r="G113" s="29" t="s">
        <v>3</v>
      </c>
      <c r="H113" s="29"/>
      <c r="I113" s="5" t="s">
        <v>10</v>
      </c>
      <c r="J113" s="5"/>
      <c r="K113" s="5" t="s">
        <v>11</v>
      </c>
      <c r="L113" s="5"/>
      <c r="M113" s="5" t="s">
        <v>12</v>
      </c>
      <c r="N113" s="5"/>
      <c r="O113" s="5" t="s">
        <v>33</v>
      </c>
      <c r="P113" s="18"/>
      <c r="Q113" s="18"/>
      <c r="R113" s="18" t="s">
        <v>213</v>
      </c>
    </row>
    <row r="114" spans="1:18" ht="27" customHeight="1">
      <c r="A114" s="99" t="s">
        <v>198</v>
      </c>
      <c r="B114" s="39" t="s">
        <v>20</v>
      </c>
      <c r="C114" s="41"/>
      <c r="D114" s="158">
        <f>D116+D126+D137+D144+D148</f>
        <v>0</v>
      </c>
      <c r="E114" s="158">
        <f>E116+E126+E137+E144+E148</f>
        <v>0</v>
      </c>
      <c r="F114" s="218">
        <f aca="true" t="shared" si="19" ref="F114:F143">D114+E114</f>
        <v>0</v>
      </c>
      <c r="G114" s="158">
        <f>G116+G126+G137+G140+G144+G148</f>
        <v>237000</v>
      </c>
      <c r="H114" s="158">
        <f aca="true" t="shared" si="20" ref="H114:N114">H116+H126+H137+H140+H144+H148</f>
        <v>1000</v>
      </c>
      <c r="I114" s="158">
        <f t="shared" si="20"/>
        <v>0</v>
      </c>
      <c r="J114" s="158">
        <f t="shared" si="20"/>
        <v>0</v>
      </c>
      <c r="K114" s="158">
        <f t="shared" si="20"/>
        <v>-237000</v>
      </c>
      <c r="L114" s="158">
        <f t="shared" si="20"/>
        <v>-1000</v>
      </c>
      <c r="M114" s="158">
        <f t="shared" si="20"/>
        <v>0</v>
      </c>
      <c r="N114" s="158">
        <f t="shared" si="20"/>
        <v>0</v>
      </c>
      <c r="O114" s="167">
        <f>G114+I114+K114+M114</f>
        <v>0</v>
      </c>
      <c r="P114" s="167">
        <f>H114+J114+L114+N114</f>
        <v>0</v>
      </c>
      <c r="Q114" s="167">
        <f>O114+P114</f>
        <v>0</v>
      </c>
      <c r="R114" s="167">
        <f>F114-Q114</f>
        <v>0</v>
      </c>
    </row>
    <row r="115" spans="1:18" ht="11.25" customHeight="1">
      <c r="A115" s="43" t="s">
        <v>22</v>
      </c>
      <c r="B115" s="44"/>
      <c r="C115" s="50"/>
      <c r="D115" s="148"/>
      <c r="E115" s="148"/>
      <c r="F115" s="218">
        <f t="shared" si="19"/>
        <v>0</v>
      </c>
      <c r="G115" s="129"/>
      <c r="H115" s="129"/>
      <c r="I115" s="129"/>
      <c r="J115" s="129"/>
      <c r="K115" s="130"/>
      <c r="L115" s="130"/>
      <c r="M115" s="130"/>
      <c r="N115" s="129"/>
      <c r="O115" s="219">
        <f aca="true" t="shared" si="21" ref="O115:O143">G115+I115+K115+M115</f>
        <v>0</v>
      </c>
      <c r="P115" s="219">
        <f aca="true" t="shared" si="22" ref="P115:P143">H115+J115+L115+N115</f>
        <v>0</v>
      </c>
      <c r="Q115" s="167">
        <f aca="true" t="shared" si="23" ref="Q115:Q143">O115+P115</f>
        <v>0</v>
      </c>
      <c r="R115" s="167">
        <f aca="true" t="shared" si="24" ref="R115:R143">F115-Q115</f>
        <v>0</v>
      </c>
    </row>
    <row r="116" spans="1:18" ht="24.75" customHeight="1">
      <c r="A116" s="199" t="s">
        <v>192</v>
      </c>
      <c r="B116" s="159" t="s">
        <v>23</v>
      </c>
      <c r="C116" s="74"/>
      <c r="D116" s="133">
        <f>D118+D119+D120+D121+D122+D123+D124+D125</f>
        <v>0</v>
      </c>
      <c r="E116" s="133">
        <f>E118+E119+E120+E121+E122+E123+E124+E125</f>
        <v>0</v>
      </c>
      <c r="F116" s="218">
        <f t="shared" si="19"/>
        <v>0</v>
      </c>
      <c r="G116" s="133">
        <f aca="true" t="shared" si="25" ref="G116:M116">G118+G119+G120+G121+G122+G123+G124+G125</f>
        <v>0</v>
      </c>
      <c r="H116" s="133"/>
      <c r="I116" s="133">
        <f t="shared" si="25"/>
        <v>0</v>
      </c>
      <c r="J116" s="133"/>
      <c r="K116" s="133">
        <f t="shared" si="25"/>
        <v>0</v>
      </c>
      <c r="L116" s="133"/>
      <c r="M116" s="133">
        <f t="shared" si="25"/>
        <v>0</v>
      </c>
      <c r="N116" s="133"/>
      <c r="O116" s="219">
        <f t="shared" si="21"/>
        <v>0</v>
      </c>
      <c r="P116" s="219">
        <f t="shared" si="22"/>
        <v>0</v>
      </c>
      <c r="Q116" s="167">
        <f t="shared" si="23"/>
        <v>0</v>
      </c>
      <c r="R116" s="167">
        <f t="shared" si="24"/>
        <v>0</v>
      </c>
    </row>
    <row r="117" spans="1:18" ht="16.5" customHeight="1">
      <c r="A117" s="43" t="s">
        <v>194</v>
      </c>
      <c r="B117" s="44"/>
      <c r="C117" s="75"/>
      <c r="D117" s="126"/>
      <c r="E117" s="126"/>
      <c r="F117" s="218">
        <f t="shared" si="19"/>
        <v>0</v>
      </c>
      <c r="G117" s="126"/>
      <c r="H117" s="126"/>
      <c r="I117" s="126"/>
      <c r="J117" s="126"/>
      <c r="K117" s="126"/>
      <c r="L117" s="126"/>
      <c r="M117" s="126"/>
      <c r="N117" s="126"/>
      <c r="O117" s="219">
        <f t="shared" si="21"/>
        <v>0</v>
      </c>
      <c r="P117" s="219">
        <f t="shared" si="22"/>
        <v>0</v>
      </c>
      <c r="Q117" s="167">
        <f t="shared" si="23"/>
        <v>0</v>
      </c>
      <c r="R117" s="167">
        <f t="shared" si="24"/>
        <v>0</v>
      </c>
    </row>
    <row r="118" spans="1:18" ht="23.25" customHeight="1">
      <c r="A118" s="96" t="s">
        <v>216</v>
      </c>
      <c r="B118" s="46" t="s">
        <v>182</v>
      </c>
      <c r="C118" s="74" t="s">
        <v>66</v>
      </c>
      <c r="D118" s="126"/>
      <c r="E118" s="126"/>
      <c r="F118" s="218">
        <f t="shared" si="19"/>
        <v>0</v>
      </c>
      <c r="G118" s="126"/>
      <c r="H118" s="126"/>
      <c r="I118" s="126"/>
      <c r="J118" s="126"/>
      <c r="K118" s="126"/>
      <c r="L118" s="126"/>
      <c r="M118" s="126"/>
      <c r="N118" s="126"/>
      <c r="O118" s="219">
        <f t="shared" si="21"/>
        <v>0</v>
      </c>
      <c r="P118" s="219">
        <f t="shared" si="22"/>
        <v>0</v>
      </c>
      <c r="Q118" s="167">
        <f t="shared" si="23"/>
        <v>0</v>
      </c>
      <c r="R118" s="167">
        <f t="shared" si="24"/>
        <v>0</v>
      </c>
    </row>
    <row r="119" spans="1:18" ht="24" customHeight="1">
      <c r="A119" s="96" t="s">
        <v>217</v>
      </c>
      <c r="B119" s="46" t="s">
        <v>183</v>
      </c>
      <c r="C119" s="74" t="s">
        <v>66</v>
      </c>
      <c r="D119" s="126"/>
      <c r="E119" s="126"/>
      <c r="F119" s="218">
        <f t="shared" si="19"/>
        <v>0</v>
      </c>
      <c r="G119" s="126"/>
      <c r="H119" s="126"/>
      <c r="I119" s="126"/>
      <c r="J119" s="126"/>
      <c r="K119" s="126"/>
      <c r="L119" s="126"/>
      <c r="M119" s="126"/>
      <c r="N119" s="126"/>
      <c r="O119" s="219">
        <f t="shared" si="21"/>
        <v>0</v>
      </c>
      <c r="P119" s="219">
        <f t="shared" si="22"/>
        <v>0</v>
      </c>
      <c r="Q119" s="167">
        <f t="shared" si="23"/>
        <v>0</v>
      </c>
      <c r="R119" s="167">
        <f t="shared" si="24"/>
        <v>0</v>
      </c>
    </row>
    <row r="120" spans="1:18" s="59" customFormat="1" ht="25.5" customHeight="1">
      <c r="A120" s="97" t="s">
        <v>238</v>
      </c>
      <c r="B120" s="60" t="s">
        <v>184</v>
      </c>
      <c r="C120" s="76" t="s">
        <v>196</v>
      </c>
      <c r="D120" s="126"/>
      <c r="E120" s="126"/>
      <c r="F120" s="218">
        <f t="shared" si="19"/>
        <v>0</v>
      </c>
      <c r="G120" s="126"/>
      <c r="H120" s="126"/>
      <c r="I120" s="126"/>
      <c r="J120" s="126"/>
      <c r="K120" s="126"/>
      <c r="L120" s="126"/>
      <c r="M120" s="126"/>
      <c r="N120" s="126"/>
      <c r="O120" s="219">
        <f t="shared" si="21"/>
        <v>0</v>
      </c>
      <c r="P120" s="219">
        <f t="shared" si="22"/>
        <v>0</v>
      </c>
      <c r="Q120" s="167">
        <f t="shared" si="23"/>
        <v>0</v>
      </c>
      <c r="R120" s="167">
        <f t="shared" si="24"/>
        <v>0</v>
      </c>
    </row>
    <row r="121" spans="1:18" s="59" customFormat="1" ht="19.5" customHeight="1">
      <c r="A121" s="97" t="s">
        <v>239</v>
      </c>
      <c r="B121" s="60" t="s">
        <v>185</v>
      </c>
      <c r="C121" s="76" t="s">
        <v>197</v>
      </c>
      <c r="D121" s="126"/>
      <c r="E121" s="126"/>
      <c r="F121" s="218">
        <f t="shared" si="19"/>
        <v>0</v>
      </c>
      <c r="G121" s="126"/>
      <c r="H121" s="126"/>
      <c r="I121" s="126"/>
      <c r="J121" s="126"/>
      <c r="K121" s="126"/>
      <c r="L121" s="126"/>
      <c r="M121" s="126"/>
      <c r="N121" s="126"/>
      <c r="O121" s="219">
        <f t="shared" si="21"/>
        <v>0</v>
      </c>
      <c r="P121" s="219">
        <f t="shared" si="22"/>
        <v>0</v>
      </c>
      <c r="Q121" s="167">
        <f t="shared" si="23"/>
        <v>0</v>
      </c>
      <c r="R121" s="167">
        <f t="shared" si="24"/>
        <v>0</v>
      </c>
    </row>
    <row r="122" spans="1:18" s="59" customFormat="1" ht="20.25" customHeight="1">
      <c r="A122" s="97" t="s">
        <v>179</v>
      </c>
      <c r="B122" s="60" t="s">
        <v>186</v>
      </c>
      <c r="C122" s="76" t="s">
        <v>188</v>
      </c>
      <c r="D122" s="126"/>
      <c r="E122" s="126"/>
      <c r="F122" s="218">
        <f t="shared" si="19"/>
        <v>0</v>
      </c>
      <c r="G122" s="126"/>
      <c r="H122" s="126"/>
      <c r="I122" s="126"/>
      <c r="J122" s="126"/>
      <c r="K122" s="126"/>
      <c r="L122" s="126"/>
      <c r="M122" s="126"/>
      <c r="N122" s="126"/>
      <c r="O122" s="219">
        <f t="shared" si="21"/>
        <v>0</v>
      </c>
      <c r="P122" s="219">
        <f t="shared" si="22"/>
        <v>0</v>
      </c>
      <c r="Q122" s="167">
        <f t="shared" si="23"/>
        <v>0</v>
      </c>
      <c r="R122" s="167">
        <f t="shared" si="24"/>
        <v>0</v>
      </c>
    </row>
    <row r="123" spans="1:18" s="59" customFormat="1" ht="18.75" customHeight="1">
      <c r="A123" s="97" t="s">
        <v>178</v>
      </c>
      <c r="B123" s="61" t="s">
        <v>215</v>
      </c>
      <c r="C123" s="76" t="s">
        <v>187</v>
      </c>
      <c r="D123" s="126"/>
      <c r="E123" s="126"/>
      <c r="F123" s="218">
        <f t="shared" si="19"/>
        <v>0</v>
      </c>
      <c r="G123" s="126"/>
      <c r="H123" s="126"/>
      <c r="I123" s="126"/>
      <c r="J123" s="126"/>
      <c r="K123" s="126"/>
      <c r="L123" s="126"/>
      <c r="M123" s="126"/>
      <c r="N123" s="126"/>
      <c r="O123" s="219">
        <f t="shared" si="21"/>
        <v>0</v>
      </c>
      <c r="P123" s="219">
        <f t="shared" si="22"/>
        <v>0</v>
      </c>
      <c r="Q123" s="167">
        <f t="shared" si="23"/>
        <v>0</v>
      </c>
      <c r="R123" s="167">
        <f t="shared" si="24"/>
        <v>0</v>
      </c>
    </row>
    <row r="124" spans="1:18" s="59" customFormat="1" ht="18" customHeight="1">
      <c r="A124" s="97" t="s">
        <v>180</v>
      </c>
      <c r="B124" s="60" t="s">
        <v>241</v>
      </c>
      <c r="C124" s="76" t="s">
        <v>24</v>
      </c>
      <c r="D124" s="126"/>
      <c r="E124" s="126"/>
      <c r="F124" s="218">
        <f t="shared" si="19"/>
        <v>0</v>
      </c>
      <c r="G124" s="126"/>
      <c r="H124" s="126"/>
      <c r="I124" s="126"/>
      <c r="J124" s="126"/>
      <c r="K124" s="126"/>
      <c r="L124" s="126"/>
      <c r="M124" s="126"/>
      <c r="N124" s="126"/>
      <c r="O124" s="219">
        <f t="shared" si="21"/>
        <v>0</v>
      </c>
      <c r="P124" s="219">
        <f t="shared" si="22"/>
        <v>0</v>
      </c>
      <c r="Q124" s="167">
        <f t="shared" si="23"/>
        <v>0</v>
      </c>
      <c r="R124" s="167">
        <f t="shared" si="24"/>
        <v>0</v>
      </c>
    </row>
    <row r="125" spans="1:18" s="59" customFormat="1" ht="20.25" customHeight="1">
      <c r="A125" s="97" t="s">
        <v>181</v>
      </c>
      <c r="B125" s="60" t="s">
        <v>240</v>
      </c>
      <c r="C125" s="76" t="s">
        <v>189</v>
      </c>
      <c r="D125" s="126"/>
      <c r="E125" s="126"/>
      <c r="F125" s="218">
        <f t="shared" si="19"/>
        <v>0</v>
      </c>
      <c r="G125" s="126"/>
      <c r="H125" s="126"/>
      <c r="I125" s="126"/>
      <c r="J125" s="126"/>
      <c r="K125" s="126"/>
      <c r="L125" s="126"/>
      <c r="M125" s="126"/>
      <c r="N125" s="126"/>
      <c r="O125" s="219">
        <f t="shared" si="21"/>
        <v>0</v>
      </c>
      <c r="P125" s="219">
        <f t="shared" si="22"/>
        <v>0</v>
      </c>
      <c r="Q125" s="167">
        <f t="shared" si="23"/>
        <v>0</v>
      </c>
      <c r="R125" s="167">
        <f t="shared" si="24"/>
        <v>0</v>
      </c>
    </row>
    <row r="126" spans="1:18" s="59" customFormat="1" ht="20.25" customHeight="1">
      <c r="A126" s="199" t="s">
        <v>193</v>
      </c>
      <c r="B126" s="160" t="s">
        <v>46</v>
      </c>
      <c r="C126" s="76"/>
      <c r="D126" s="133">
        <f>D128+D129+D130+D131</f>
        <v>0</v>
      </c>
      <c r="E126" s="133">
        <f>E128+E129+E130+E131</f>
        <v>0</v>
      </c>
      <c r="F126" s="218">
        <f t="shared" si="19"/>
        <v>0</v>
      </c>
      <c r="G126" s="133">
        <f aca="true" t="shared" si="26" ref="G126:M126">G128+G129+G130+G131</f>
        <v>0</v>
      </c>
      <c r="H126" s="133"/>
      <c r="I126" s="133">
        <f t="shared" si="26"/>
        <v>0</v>
      </c>
      <c r="J126" s="133"/>
      <c r="K126" s="133">
        <f t="shared" si="26"/>
        <v>0</v>
      </c>
      <c r="L126" s="133"/>
      <c r="M126" s="133">
        <f t="shared" si="26"/>
        <v>0</v>
      </c>
      <c r="N126" s="133"/>
      <c r="O126" s="219">
        <f t="shared" si="21"/>
        <v>0</v>
      </c>
      <c r="P126" s="219">
        <f t="shared" si="22"/>
        <v>0</v>
      </c>
      <c r="Q126" s="167">
        <f t="shared" si="23"/>
        <v>0</v>
      </c>
      <c r="R126" s="167">
        <f t="shared" si="24"/>
        <v>0</v>
      </c>
    </row>
    <row r="127" spans="1:18" s="59" customFormat="1" ht="9.75" customHeight="1">
      <c r="A127" s="67" t="s">
        <v>195</v>
      </c>
      <c r="B127" s="68"/>
      <c r="C127" s="77"/>
      <c r="D127" s="126"/>
      <c r="E127" s="126"/>
      <c r="F127" s="218">
        <f t="shared" si="19"/>
        <v>0</v>
      </c>
      <c r="G127" s="126"/>
      <c r="H127" s="126"/>
      <c r="I127" s="126"/>
      <c r="J127" s="126"/>
      <c r="K127" s="126"/>
      <c r="L127" s="126"/>
      <c r="M127" s="126"/>
      <c r="N127" s="126"/>
      <c r="O127" s="219">
        <f t="shared" si="21"/>
        <v>0</v>
      </c>
      <c r="P127" s="219">
        <f t="shared" si="22"/>
        <v>0</v>
      </c>
      <c r="Q127" s="167">
        <f t="shared" si="23"/>
        <v>0</v>
      </c>
      <c r="R127" s="167">
        <f t="shared" si="24"/>
        <v>0</v>
      </c>
    </row>
    <row r="128" spans="1:18" ht="20.25" customHeight="1">
      <c r="A128" s="96" t="s">
        <v>216</v>
      </c>
      <c r="B128" s="46" t="s">
        <v>218</v>
      </c>
      <c r="C128" s="74" t="s">
        <v>66</v>
      </c>
      <c r="D128" s="126"/>
      <c r="E128" s="126"/>
      <c r="F128" s="218">
        <f t="shared" si="19"/>
        <v>0</v>
      </c>
      <c r="G128" s="126"/>
      <c r="H128" s="126"/>
      <c r="I128" s="126"/>
      <c r="J128" s="126"/>
      <c r="K128" s="126"/>
      <c r="L128" s="126"/>
      <c r="M128" s="126"/>
      <c r="N128" s="126"/>
      <c r="O128" s="219">
        <f t="shared" si="21"/>
        <v>0</v>
      </c>
      <c r="P128" s="219">
        <f t="shared" si="22"/>
        <v>0</v>
      </c>
      <c r="Q128" s="167">
        <f t="shared" si="23"/>
        <v>0</v>
      </c>
      <c r="R128" s="167">
        <f t="shared" si="24"/>
        <v>0</v>
      </c>
    </row>
    <row r="129" spans="1:18" ht="19.5" customHeight="1">
      <c r="A129" s="96" t="s">
        <v>217</v>
      </c>
      <c r="B129" s="46" t="s">
        <v>219</v>
      </c>
      <c r="C129" s="74" t="s">
        <v>66</v>
      </c>
      <c r="D129" s="126"/>
      <c r="E129" s="126"/>
      <c r="F129" s="218">
        <f t="shared" si="19"/>
        <v>0</v>
      </c>
      <c r="G129" s="126"/>
      <c r="H129" s="126"/>
      <c r="I129" s="126"/>
      <c r="J129" s="126"/>
      <c r="K129" s="126"/>
      <c r="L129" s="126"/>
      <c r="M129" s="126"/>
      <c r="N129" s="126"/>
      <c r="O129" s="219">
        <f t="shared" si="21"/>
        <v>0</v>
      </c>
      <c r="P129" s="219">
        <f t="shared" si="22"/>
        <v>0</v>
      </c>
      <c r="Q129" s="167">
        <f t="shared" si="23"/>
        <v>0</v>
      </c>
      <c r="R129" s="167">
        <f t="shared" si="24"/>
        <v>0</v>
      </c>
    </row>
    <row r="130" spans="1:18" s="59" customFormat="1" ht="14.25" customHeight="1">
      <c r="A130" s="97" t="s">
        <v>180</v>
      </c>
      <c r="B130" s="61" t="s">
        <v>220</v>
      </c>
      <c r="C130" s="76" t="s">
        <v>25</v>
      </c>
      <c r="D130" s="126"/>
      <c r="E130" s="126"/>
      <c r="F130" s="218">
        <f t="shared" si="19"/>
        <v>0</v>
      </c>
      <c r="G130" s="126"/>
      <c r="H130" s="126"/>
      <c r="I130" s="126"/>
      <c r="J130" s="126"/>
      <c r="K130" s="126"/>
      <c r="L130" s="126"/>
      <c r="M130" s="126"/>
      <c r="N130" s="126"/>
      <c r="O130" s="219">
        <f t="shared" si="21"/>
        <v>0</v>
      </c>
      <c r="P130" s="219">
        <f t="shared" si="22"/>
        <v>0</v>
      </c>
      <c r="Q130" s="167">
        <f t="shared" si="23"/>
        <v>0</v>
      </c>
      <c r="R130" s="167">
        <f t="shared" si="24"/>
        <v>0</v>
      </c>
    </row>
    <row r="131" spans="1:18" s="59" customFormat="1" ht="14.25" customHeight="1">
      <c r="A131" s="97" t="s">
        <v>181</v>
      </c>
      <c r="B131" s="60" t="s">
        <v>221</v>
      </c>
      <c r="C131" s="76" t="s">
        <v>26</v>
      </c>
      <c r="D131" s="126"/>
      <c r="E131" s="126"/>
      <c r="F131" s="218">
        <f t="shared" si="19"/>
        <v>0</v>
      </c>
      <c r="G131" s="126"/>
      <c r="H131" s="126"/>
      <c r="I131" s="126"/>
      <c r="J131" s="126"/>
      <c r="K131" s="126"/>
      <c r="L131" s="126"/>
      <c r="M131" s="126"/>
      <c r="N131" s="126"/>
      <c r="O131" s="219">
        <f t="shared" si="21"/>
        <v>0</v>
      </c>
      <c r="P131" s="219">
        <f t="shared" si="22"/>
        <v>0</v>
      </c>
      <c r="Q131" s="167">
        <f t="shared" si="23"/>
        <v>0</v>
      </c>
      <c r="R131" s="167">
        <f t="shared" si="24"/>
        <v>0</v>
      </c>
    </row>
    <row r="132" spans="1:18" s="59" customFormat="1" ht="14.25" customHeight="1">
      <c r="A132" s="196"/>
      <c r="B132" s="8"/>
      <c r="C132" s="8"/>
      <c r="D132" s="230" t="s">
        <v>281</v>
      </c>
      <c r="E132" s="231"/>
      <c r="F132" s="179" t="s">
        <v>282</v>
      </c>
      <c r="G132" s="25"/>
      <c r="H132" s="112"/>
      <c r="I132" s="31" t="s">
        <v>210</v>
      </c>
      <c r="J132" s="31"/>
      <c r="K132" s="31"/>
      <c r="L132" s="31"/>
      <c r="M132" s="112"/>
      <c r="N132" s="112"/>
      <c r="O132" s="113"/>
      <c r="P132" s="184"/>
      <c r="Q132" s="184"/>
      <c r="R132" s="17" t="s">
        <v>209</v>
      </c>
    </row>
    <row r="133" spans="1:18" s="59" customFormat="1" ht="14.25" customHeight="1">
      <c r="A133" s="196"/>
      <c r="B133" s="8" t="s">
        <v>13</v>
      </c>
      <c r="C133" s="8" t="s">
        <v>80</v>
      </c>
      <c r="D133" s="232" t="s">
        <v>283</v>
      </c>
      <c r="E133" s="233"/>
      <c r="F133" s="178" t="s">
        <v>44</v>
      </c>
      <c r="G133" s="208" t="s">
        <v>260</v>
      </c>
      <c r="H133" s="208" t="s">
        <v>260</v>
      </c>
      <c r="I133" s="209" t="s">
        <v>261</v>
      </c>
      <c r="J133" s="209" t="s">
        <v>261</v>
      </c>
      <c r="K133" s="210" t="s">
        <v>284</v>
      </c>
      <c r="L133" s="210" t="s">
        <v>284</v>
      </c>
      <c r="M133" s="211" t="s">
        <v>211</v>
      </c>
      <c r="N133" s="211" t="s">
        <v>211</v>
      </c>
      <c r="O133" s="6" t="s">
        <v>9</v>
      </c>
      <c r="P133" s="6" t="s">
        <v>9</v>
      </c>
      <c r="Q133" s="186" t="s">
        <v>9</v>
      </c>
      <c r="R133" s="17" t="s">
        <v>44</v>
      </c>
    </row>
    <row r="134" spans="1:18" s="59" customFormat="1" ht="14.25" customHeight="1">
      <c r="A134" s="197" t="s">
        <v>5</v>
      </c>
      <c r="B134" s="8" t="s">
        <v>14</v>
      </c>
      <c r="C134" s="8" t="s">
        <v>81</v>
      </c>
      <c r="D134" s="175" t="s">
        <v>52</v>
      </c>
      <c r="E134" s="176" t="s">
        <v>72</v>
      </c>
      <c r="F134" s="177" t="s">
        <v>45</v>
      </c>
      <c r="G134" s="212" t="s">
        <v>290</v>
      </c>
      <c r="H134" s="212" t="s">
        <v>291</v>
      </c>
      <c r="I134" s="211" t="s">
        <v>292</v>
      </c>
      <c r="J134" s="211" t="s">
        <v>293</v>
      </c>
      <c r="K134" s="211" t="s">
        <v>294</v>
      </c>
      <c r="L134" s="211" t="s">
        <v>295</v>
      </c>
      <c r="M134" s="211" t="s">
        <v>296</v>
      </c>
      <c r="N134" s="211" t="s">
        <v>297</v>
      </c>
      <c r="O134" s="183" t="s">
        <v>52</v>
      </c>
      <c r="P134" s="183" t="s">
        <v>72</v>
      </c>
      <c r="Q134" s="183" t="s">
        <v>289</v>
      </c>
      <c r="R134" s="17" t="s">
        <v>45</v>
      </c>
    </row>
    <row r="135" spans="1:18" s="59" customFormat="1" ht="14.25" customHeight="1" thickBot="1">
      <c r="A135" s="196"/>
      <c r="B135" s="8" t="s">
        <v>15</v>
      </c>
      <c r="C135" s="8" t="s">
        <v>82</v>
      </c>
      <c r="D135" s="8"/>
      <c r="E135" s="6"/>
      <c r="F135" s="28"/>
      <c r="G135" s="29" t="s">
        <v>11</v>
      </c>
      <c r="H135" s="29" t="s">
        <v>12</v>
      </c>
      <c r="I135" s="5" t="s">
        <v>33</v>
      </c>
      <c r="J135" s="5" t="s">
        <v>213</v>
      </c>
      <c r="K135" s="5" t="s">
        <v>285</v>
      </c>
      <c r="L135" s="5" t="s">
        <v>286</v>
      </c>
      <c r="M135" s="5" t="s">
        <v>287</v>
      </c>
      <c r="N135" s="5" t="s">
        <v>288</v>
      </c>
      <c r="O135" s="5" t="s">
        <v>298</v>
      </c>
      <c r="P135" s="18" t="s">
        <v>299</v>
      </c>
      <c r="Q135" s="18" t="s">
        <v>300</v>
      </c>
      <c r="R135" s="18" t="s">
        <v>301</v>
      </c>
    </row>
    <row r="136" spans="1:18" s="59" customFormat="1" ht="14.25" customHeight="1" thickBot="1">
      <c r="A136" s="198">
        <v>1</v>
      </c>
      <c r="B136" s="10">
        <v>2</v>
      </c>
      <c r="C136" s="10"/>
      <c r="D136" s="10">
        <v>4</v>
      </c>
      <c r="E136" s="5" t="s">
        <v>3</v>
      </c>
      <c r="F136" s="29" t="s">
        <v>10</v>
      </c>
      <c r="G136" s="29" t="s">
        <v>3</v>
      </c>
      <c r="H136" s="29"/>
      <c r="I136" s="5" t="s">
        <v>10</v>
      </c>
      <c r="J136" s="5"/>
      <c r="K136" s="5" t="s">
        <v>11</v>
      </c>
      <c r="L136" s="5"/>
      <c r="M136" s="5" t="s">
        <v>12</v>
      </c>
      <c r="N136" s="5"/>
      <c r="O136" s="5" t="s">
        <v>33</v>
      </c>
      <c r="P136" s="18"/>
      <c r="Q136" s="18"/>
      <c r="R136" s="18" t="s">
        <v>213</v>
      </c>
    </row>
    <row r="137" spans="1:18" ht="19.5" customHeight="1">
      <c r="A137" s="199" t="s">
        <v>29</v>
      </c>
      <c r="B137" s="40" t="s">
        <v>21</v>
      </c>
      <c r="C137" s="74" t="s">
        <v>30</v>
      </c>
      <c r="D137" s="133">
        <f>D138-D139</f>
        <v>0</v>
      </c>
      <c r="E137" s="133">
        <f>E138-E139</f>
        <v>0</v>
      </c>
      <c r="F137" s="218">
        <f t="shared" si="19"/>
        <v>0</v>
      </c>
      <c r="G137" s="133">
        <f aca="true" t="shared" si="27" ref="G137:L137">G138+G139</f>
        <v>0</v>
      </c>
      <c r="H137" s="133">
        <f t="shared" si="27"/>
        <v>0</v>
      </c>
      <c r="I137" s="133">
        <f t="shared" si="27"/>
        <v>0</v>
      </c>
      <c r="J137" s="133">
        <f t="shared" si="27"/>
        <v>0</v>
      </c>
      <c r="K137" s="133">
        <f t="shared" si="27"/>
        <v>0</v>
      </c>
      <c r="L137" s="133">
        <f t="shared" si="27"/>
        <v>0</v>
      </c>
      <c r="M137" s="133">
        <f>M138-M139</f>
        <v>0</v>
      </c>
      <c r="N137" s="133"/>
      <c r="O137" s="219">
        <f t="shared" si="21"/>
        <v>0</v>
      </c>
      <c r="P137" s="219">
        <f t="shared" si="22"/>
        <v>0</v>
      </c>
      <c r="Q137" s="167">
        <f t="shared" si="23"/>
        <v>0</v>
      </c>
      <c r="R137" s="167">
        <f t="shared" si="24"/>
        <v>0</v>
      </c>
    </row>
    <row r="138" spans="1:18" ht="19.5" customHeight="1">
      <c r="A138" s="96" t="s">
        <v>37</v>
      </c>
      <c r="B138" s="40" t="s">
        <v>24</v>
      </c>
      <c r="C138" s="74" t="s">
        <v>196</v>
      </c>
      <c r="D138" s="126"/>
      <c r="E138" s="126"/>
      <c r="F138" s="218">
        <f t="shared" si="19"/>
        <v>0</v>
      </c>
      <c r="G138" s="126">
        <f>-O19</f>
        <v>-334600</v>
      </c>
      <c r="H138" s="126">
        <f>-P19</f>
        <v>-51000</v>
      </c>
      <c r="I138" s="126"/>
      <c r="J138" s="126"/>
      <c r="K138" s="126">
        <f>-K19</f>
        <v>-237000</v>
      </c>
      <c r="L138" s="126">
        <f>-L19</f>
        <v>-1000</v>
      </c>
      <c r="M138" s="126"/>
      <c r="N138" s="126"/>
      <c r="O138" s="219">
        <f t="shared" si="21"/>
        <v>-571600</v>
      </c>
      <c r="P138" s="219">
        <f t="shared" si="22"/>
        <v>-52000</v>
      </c>
      <c r="Q138" s="167">
        <f t="shared" si="23"/>
        <v>-623600</v>
      </c>
      <c r="R138" s="167">
        <f t="shared" si="24"/>
        <v>623600</v>
      </c>
    </row>
    <row r="139" spans="1:18" ht="21" customHeight="1">
      <c r="A139" s="96" t="s">
        <v>38</v>
      </c>
      <c r="B139" s="40" t="s">
        <v>25</v>
      </c>
      <c r="C139" s="74" t="s">
        <v>197</v>
      </c>
      <c r="D139" s="126"/>
      <c r="E139" s="126"/>
      <c r="F139" s="218">
        <f t="shared" si="19"/>
        <v>0</v>
      </c>
      <c r="G139" s="126">
        <f>O62</f>
        <v>334600</v>
      </c>
      <c r="H139" s="126">
        <f>P62</f>
        <v>51000</v>
      </c>
      <c r="I139" s="126"/>
      <c r="J139" s="126"/>
      <c r="K139" s="126">
        <f>K19</f>
        <v>237000</v>
      </c>
      <c r="L139" s="126">
        <f>L19</f>
        <v>1000</v>
      </c>
      <c r="M139" s="126"/>
      <c r="N139" s="126"/>
      <c r="O139" s="219">
        <f t="shared" si="21"/>
        <v>571600</v>
      </c>
      <c r="P139" s="219">
        <f t="shared" si="22"/>
        <v>52000</v>
      </c>
      <c r="Q139" s="167">
        <f t="shared" si="23"/>
        <v>623600</v>
      </c>
      <c r="R139" s="167">
        <f t="shared" si="24"/>
        <v>-623600</v>
      </c>
    </row>
    <row r="140" spans="1:18" ht="30" customHeight="1">
      <c r="A140" s="199" t="s">
        <v>242</v>
      </c>
      <c r="B140" s="44" t="s">
        <v>243</v>
      </c>
      <c r="C140" s="100" t="s">
        <v>30</v>
      </c>
      <c r="D140" s="133">
        <f>D142-D143</f>
        <v>0</v>
      </c>
      <c r="E140" s="133">
        <f>E142-E143</f>
        <v>0</v>
      </c>
      <c r="F140" s="218">
        <f t="shared" si="19"/>
        <v>0</v>
      </c>
      <c r="G140" s="133">
        <f>G142+G143</f>
        <v>237000</v>
      </c>
      <c r="H140" s="133">
        <f aca="true" t="shared" si="28" ref="H140:N140">H142+H143</f>
        <v>1000</v>
      </c>
      <c r="I140" s="133">
        <f t="shared" si="28"/>
        <v>0</v>
      </c>
      <c r="J140" s="133">
        <f t="shared" si="28"/>
        <v>0</v>
      </c>
      <c r="K140" s="133">
        <f t="shared" si="28"/>
        <v>-237000</v>
      </c>
      <c r="L140" s="133">
        <f t="shared" si="28"/>
        <v>-1000</v>
      </c>
      <c r="M140" s="133">
        <f t="shared" si="28"/>
        <v>0</v>
      </c>
      <c r="N140" s="133">
        <f t="shared" si="28"/>
        <v>0</v>
      </c>
      <c r="O140" s="219">
        <f t="shared" si="21"/>
        <v>0</v>
      </c>
      <c r="P140" s="219">
        <f t="shared" si="22"/>
        <v>0</v>
      </c>
      <c r="Q140" s="167">
        <f t="shared" si="23"/>
        <v>0</v>
      </c>
      <c r="R140" s="167">
        <f t="shared" si="24"/>
        <v>0</v>
      </c>
    </row>
    <row r="141" spans="1:18" ht="15" customHeight="1">
      <c r="A141" s="43" t="s">
        <v>58</v>
      </c>
      <c r="B141" s="44"/>
      <c r="C141" s="75"/>
      <c r="D141" s="126"/>
      <c r="E141" s="126"/>
      <c r="F141" s="218">
        <f t="shared" si="19"/>
        <v>0</v>
      </c>
      <c r="G141" s="126"/>
      <c r="H141" s="126"/>
      <c r="I141" s="126"/>
      <c r="J141" s="126"/>
      <c r="K141" s="126"/>
      <c r="L141" s="126"/>
      <c r="M141" s="126"/>
      <c r="N141" s="126"/>
      <c r="O141" s="219">
        <f t="shared" si="21"/>
        <v>0</v>
      </c>
      <c r="P141" s="219">
        <f t="shared" si="22"/>
        <v>0</v>
      </c>
      <c r="Q141" s="167">
        <f t="shared" si="23"/>
        <v>0</v>
      </c>
      <c r="R141" s="167">
        <f t="shared" si="24"/>
        <v>0</v>
      </c>
    </row>
    <row r="142" spans="1:18" ht="13.5" customHeight="1">
      <c r="A142" s="96" t="s">
        <v>244</v>
      </c>
      <c r="B142" s="46" t="s">
        <v>246</v>
      </c>
      <c r="C142" s="75" t="s">
        <v>196</v>
      </c>
      <c r="D142" s="126"/>
      <c r="E142" s="126"/>
      <c r="F142" s="218">
        <f t="shared" si="19"/>
        <v>0</v>
      </c>
      <c r="G142" s="126">
        <f>K19</f>
        <v>237000</v>
      </c>
      <c r="H142" s="126">
        <f>L19</f>
        <v>1000</v>
      </c>
      <c r="I142" s="126"/>
      <c r="J142" s="126"/>
      <c r="K142" s="126">
        <v>0</v>
      </c>
      <c r="L142" s="126">
        <v>0</v>
      </c>
      <c r="M142" s="126"/>
      <c r="N142" s="126"/>
      <c r="O142" s="219">
        <f t="shared" si="21"/>
        <v>237000</v>
      </c>
      <c r="P142" s="219">
        <f t="shared" si="22"/>
        <v>1000</v>
      </c>
      <c r="Q142" s="167">
        <f t="shared" si="23"/>
        <v>238000</v>
      </c>
      <c r="R142" s="167">
        <f t="shared" si="24"/>
        <v>-238000</v>
      </c>
    </row>
    <row r="143" spans="1:18" ht="27.75" customHeight="1">
      <c r="A143" s="96" t="s">
        <v>245</v>
      </c>
      <c r="B143" s="40" t="s">
        <v>247</v>
      </c>
      <c r="C143" s="42" t="s">
        <v>197</v>
      </c>
      <c r="D143" s="126"/>
      <c r="E143" s="126"/>
      <c r="F143" s="218">
        <f t="shared" si="19"/>
        <v>0</v>
      </c>
      <c r="G143" s="126">
        <v>0</v>
      </c>
      <c r="H143" s="126">
        <v>0</v>
      </c>
      <c r="I143" s="126"/>
      <c r="J143" s="126"/>
      <c r="K143" s="126">
        <f>-K19</f>
        <v>-237000</v>
      </c>
      <c r="L143" s="126">
        <f>-L19</f>
        <v>-1000</v>
      </c>
      <c r="M143" s="126"/>
      <c r="N143" s="126"/>
      <c r="O143" s="219">
        <f t="shared" si="21"/>
        <v>-237000</v>
      </c>
      <c r="P143" s="219">
        <f t="shared" si="22"/>
        <v>-1000</v>
      </c>
      <c r="Q143" s="167">
        <f t="shared" si="23"/>
        <v>-238000</v>
      </c>
      <c r="R143" s="167">
        <f t="shared" si="24"/>
        <v>238000</v>
      </c>
    </row>
    <row r="144" spans="1:18" ht="32.25" customHeight="1">
      <c r="A144" s="199" t="s">
        <v>32</v>
      </c>
      <c r="B144" s="156" t="s">
        <v>26</v>
      </c>
      <c r="C144" s="100" t="s">
        <v>30</v>
      </c>
      <c r="D144" s="133">
        <f>D146-D147</f>
        <v>0</v>
      </c>
      <c r="E144" s="133">
        <f>E146-E147</f>
        <v>0</v>
      </c>
      <c r="F144" s="218">
        <f aca="true" t="shared" si="29" ref="F144:F151">D144+E144</f>
        <v>0</v>
      </c>
      <c r="G144" s="133">
        <f aca="true" t="shared" si="30" ref="G144:M144">G146-G147</f>
        <v>0</v>
      </c>
      <c r="H144" s="133"/>
      <c r="I144" s="133">
        <f t="shared" si="30"/>
        <v>0</v>
      </c>
      <c r="J144" s="133"/>
      <c r="K144" s="133">
        <f t="shared" si="30"/>
        <v>0</v>
      </c>
      <c r="L144" s="133"/>
      <c r="M144" s="133">
        <f t="shared" si="30"/>
        <v>0</v>
      </c>
      <c r="N144" s="133"/>
      <c r="O144" s="167">
        <f>G144+I144+K144+M144</f>
        <v>0</v>
      </c>
      <c r="P144" s="167">
        <f>H144+J144+L144+N144</f>
        <v>0</v>
      </c>
      <c r="Q144" s="167">
        <f>O144+P144</f>
        <v>0</v>
      </c>
      <c r="R144" s="167">
        <f>F144-Q144</f>
        <v>0</v>
      </c>
    </row>
    <row r="145" spans="1:18" ht="15" customHeight="1">
      <c r="A145" s="43" t="s">
        <v>58</v>
      </c>
      <c r="B145" s="44"/>
      <c r="C145" s="75"/>
      <c r="D145" s="126"/>
      <c r="E145" s="126"/>
      <c r="F145" s="218">
        <f t="shared" si="29"/>
        <v>0</v>
      </c>
      <c r="G145" s="126"/>
      <c r="H145" s="126"/>
      <c r="I145" s="126"/>
      <c r="J145" s="126"/>
      <c r="K145" s="126"/>
      <c r="L145" s="126"/>
      <c r="M145" s="126"/>
      <c r="N145" s="126"/>
      <c r="O145" s="219">
        <f aca="true" t="shared" si="31" ref="O145:O151">G145+I145+K145+M145</f>
        <v>0</v>
      </c>
      <c r="P145" s="219">
        <f aca="true" t="shared" si="32" ref="P145:P151">H145+J145+L145+N145</f>
        <v>0</v>
      </c>
      <c r="Q145" s="167">
        <f aca="true" t="shared" si="33" ref="Q145:Q151">O145+P145</f>
        <v>0</v>
      </c>
      <c r="R145" s="167">
        <f aca="true" t="shared" si="34" ref="R145:R151">F145-Q145</f>
        <v>0</v>
      </c>
    </row>
    <row r="146" spans="1:18" ht="45.75" customHeight="1">
      <c r="A146" s="96" t="s">
        <v>200</v>
      </c>
      <c r="B146" s="46" t="s">
        <v>27</v>
      </c>
      <c r="C146" s="75"/>
      <c r="D146" s="126"/>
      <c r="E146" s="126"/>
      <c r="F146" s="218">
        <f t="shared" si="29"/>
        <v>0</v>
      </c>
      <c r="G146" s="126"/>
      <c r="H146" s="126"/>
      <c r="I146" s="126"/>
      <c r="J146" s="126"/>
      <c r="K146" s="126"/>
      <c r="L146" s="126"/>
      <c r="M146" s="126"/>
      <c r="N146" s="126"/>
      <c r="O146" s="219">
        <f t="shared" si="31"/>
        <v>0</v>
      </c>
      <c r="P146" s="219">
        <f t="shared" si="32"/>
        <v>0</v>
      </c>
      <c r="Q146" s="167">
        <f t="shared" si="33"/>
        <v>0</v>
      </c>
      <c r="R146" s="167">
        <f t="shared" si="34"/>
        <v>0</v>
      </c>
    </row>
    <row r="147" spans="1:18" ht="32.25" customHeight="1">
      <c r="A147" s="96" t="s">
        <v>201</v>
      </c>
      <c r="B147" s="40" t="s">
        <v>28</v>
      </c>
      <c r="C147" s="42"/>
      <c r="D147" s="126"/>
      <c r="E147" s="126"/>
      <c r="F147" s="218">
        <f t="shared" si="29"/>
        <v>0</v>
      </c>
      <c r="G147" s="126"/>
      <c r="H147" s="126"/>
      <c r="I147" s="126"/>
      <c r="J147" s="126"/>
      <c r="K147" s="126"/>
      <c r="L147" s="126"/>
      <c r="M147" s="126"/>
      <c r="N147" s="126"/>
      <c r="O147" s="219">
        <f t="shared" si="31"/>
        <v>0</v>
      </c>
      <c r="P147" s="219">
        <f t="shared" si="32"/>
        <v>0</v>
      </c>
      <c r="Q147" s="167">
        <f t="shared" si="33"/>
        <v>0</v>
      </c>
      <c r="R147" s="167">
        <f t="shared" si="34"/>
        <v>0</v>
      </c>
    </row>
    <row r="148" spans="1:18" ht="41.25" customHeight="1">
      <c r="A148" s="199" t="s">
        <v>205</v>
      </c>
      <c r="B148" s="156" t="s">
        <v>202</v>
      </c>
      <c r="C148" s="100" t="s">
        <v>30</v>
      </c>
      <c r="D148" s="133">
        <f>D150-D151</f>
        <v>0</v>
      </c>
      <c r="E148" s="133">
        <f>E150-E151</f>
        <v>0</v>
      </c>
      <c r="F148" s="218">
        <f t="shared" si="29"/>
        <v>0</v>
      </c>
      <c r="G148" s="133">
        <f aca="true" t="shared" si="35" ref="G148:M148">G150-G151</f>
        <v>0</v>
      </c>
      <c r="H148" s="133"/>
      <c r="I148" s="133">
        <f t="shared" si="35"/>
        <v>0</v>
      </c>
      <c r="J148" s="133"/>
      <c r="K148" s="133">
        <f t="shared" si="35"/>
        <v>0</v>
      </c>
      <c r="L148" s="133"/>
      <c r="M148" s="133">
        <f t="shared" si="35"/>
        <v>0</v>
      </c>
      <c r="N148" s="133"/>
      <c r="O148" s="219">
        <f t="shared" si="31"/>
        <v>0</v>
      </c>
      <c r="P148" s="219">
        <f t="shared" si="32"/>
        <v>0</v>
      </c>
      <c r="Q148" s="167">
        <f t="shared" si="33"/>
        <v>0</v>
      </c>
      <c r="R148" s="167">
        <f t="shared" si="34"/>
        <v>0</v>
      </c>
    </row>
    <row r="149" spans="1:18" ht="10.5" customHeight="1">
      <c r="A149" s="43" t="s">
        <v>58</v>
      </c>
      <c r="B149" s="44"/>
      <c r="C149" s="75"/>
      <c r="D149" s="126"/>
      <c r="E149" s="126"/>
      <c r="F149" s="218">
        <f t="shared" si="29"/>
        <v>0</v>
      </c>
      <c r="G149" s="126"/>
      <c r="H149" s="126"/>
      <c r="I149" s="126"/>
      <c r="J149" s="126"/>
      <c r="K149" s="126"/>
      <c r="L149" s="126"/>
      <c r="M149" s="126"/>
      <c r="N149" s="126"/>
      <c r="O149" s="219">
        <f t="shared" si="31"/>
        <v>0</v>
      </c>
      <c r="P149" s="219">
        <f t="shared" si="32"/>
        <v>0</v>
      </c>
      <c r="Q149" s="167">
        <f t="shared" si="33"/>
        <v>0</v>
      </c>
      <c r="R149" s="167">
        <f t="shared" si="34"/>
        <v>0</v>
      </c>
    </row>
    <row r="150" spans="1:18" ht="20.25" customHeight="1">
      <c r="A150" s="96" t="s">
        <v>206</v>
      </c>
      <c r="B150" s="46" t="s">
        <v>203</v>
      </c>
      <c r="C150" s="75"/>
      <c r="D150" s="126"/>
      <c r="E150" s="126"/>
      <c r="F150" s="218">
        <f t="shared" si="29"/>
        <v>0</v>
      </c>
      <c r="G150" s="126"/>
      <c r="H150" s="126"/>
      <c r="I150" s="126"/>
      <c r="J150" s="126"/>
      <c r="K150" s="126"/>
      <c r="L150" s="126"/>
      <c r="M150" s="126"/>
      <c r="N150" s="126"/>
      <c r="O150" s="219">
        <f t="shared" si="31"/>
        <v>0</v>
      </c>
      <c r="P150" s="219">
        <f t="shared" si="32"/>
        <v>0</v>
      </c>
      <c r="Q150" s="167">
        <f t="shared" si="33"/>
        <v>0</v>
      </c>
      <c r="R150" s="167">
        <f t="shared" si="34"/>
        <v>0</v>
      </c>
    </row>
    <row r="151" spans="1:18" ht="33" customHeight="1" thickBot="1">
      <c r="A151" s="115" t="s">
        <v>207</v>
      </c>
      <c r="B151" s="94" t="s">
        <v>204</v>
      </c>
      <c r="C151" s="95"/>
      <c r="D151" s="126"/>
      <c r="E151" s="126"/>
      <c r="F151" s="218">
        <f t="shared" si="29"/>
        <v>0</v>
      </c>
      <c r="G151" s="126"/>
      <c r="H151" s="126"/>
      <c r="I151" s="126"/>
      <c r="J151" s="126"/>
      <c r="K151" s="126"/>
      <c r="L151" s="126"/>
      <c r="M151" s="126"/>
      <c r="N151" s="126"/>
      <c r="O151" s="219">
        <f t="shared" si="31"/>
        <v>0</v>
      </c>
      <c r="P151" s="219">
        <f t="shared" si="32"/>
        <v>0</v>
      </c>
      <c r="Q151" s="167">
        <f t="shared" si="33"/>
        <v>0</v>
      </c>
      <c r="R151" s="167">
        <f t="shared" si="34"/>
        <v>0</v>
      </c>
    </row>
    <row r="152" spans="1:18" ht="12.75">
      <c r="A152" s="43"/>
      <c r="B152" s="51"/>
      <c r="C152" s="51"/>
      <c r="D152" s="51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22.5" customHeight="1">
      <c r="A153" s="20" t="s">
        <v>305</v>
      </c>
      <c r="B153" s="35"/>
      <c r="C153" s="35"/>
      <c r="D153" s="35"/>
      <c r="E153" s="23"/>
      <c r="F153" s="23"/>
      <c r="G153" s="37"/>
      <c r="H153" s="37"/>
      <c r="I153" s="37" t="s">
        <v>223</v>
      </c>
      <c r="J153" s="37"/>
      <c r="K153" s="23"/>
      <c r="L153" s="23"/>
      <c r="M153" s="23"/>
      <c r="N153" s="23"/>
      <c r="O153" s="23"/>
      <c r="P153" s="23"/>
      <c r="Q153" s="23"/>
      <c r="R153" s="23"/>
    </row>
    <row r="154" spans="1:18" ht="9.75" customHeight="1">
      <c r="A154" s="12" t="s">
        <v>233</v>
      </c>
      <c r="B154" s="12"/>
      <c r="C154" s="12"/>
      <c r="D154" s="12"/>
      <c r="E154" s="11"/>
      <c r="F154" s="11"/>
      <c r="G154" s="9"/>
      <c r="H154" s="9"/>
      <c r="I154" s="9" t="s">
        <v>224</v>
      </c>
      <c r="J154" s="9"/>
      <c r="K154" s="9"/>
      <c r="L154" s="9"/>
      <c r="M154" s="9"/>
      <c r="N154" s="9"/>
      <c r="O154" s="9"/>
      <c r="P154" s="9"/>
      <c r="Q154" s="9"/>
      <c r="R154" s="9"/>
    </row>
    <row r="155" spans="7:18" ht="12.75" customHeight="1">
      <c r="G155" s="9"/>
      <c r="H155" s="9"/>
      <c r="I155" s="9"/>
      <c r="J155" s="9"/>
      <c r="K155" s="20"/>
      <c r="L155" s="20"/>
      <c r="M155" s="20"/>
      <c r="N155" s="20"/>
      <c r="O155" s="9"/>
      <c r="P155" s="9"/>
      <c r="Q155" s="9"/>
      <c r="R155" s="9"/>
    </row>
    <row r="156" spans="1:18" ht="12.75" customHeight="1">
      <c r="A156" s="12" t="s">
        <v>306</v>
      </c>
      <c r="B156" s="12"/>
      <c r="C156" s="12"/>
      <c r="D156" s="12"/>
      <c r="E156" s="11"/>
      <c r="F156" s="1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9.75" customHeight="1">
      <c r="A157" s="12" t="s">
        <v>17</v>
      </c>
      <c r="B157" s="12"/>
      <c r="C157" s="12"/>
      <c r="D157" s="12"/>
      <c r="E157" s="11"/>
      <c r="F157" s="1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5:18" ht="28.5" customHeight="1">
      <c r="E158" s="101" t="s">
        <v>235</v>
      </c>
      <c r="F158" s="101"/>
      <c r="G158" s="102"/>
      <c r="H158" s="102"/>
      <c r="I158" s="102"/>
      <c r="J158" s="102"/>
      <c r="K158" s="103"/>
      <c r="L158" s="103"/>
      <c r="M158" s="104"/>
      <c r="N158" s="104"/>
      <c r="O158" s="15"/>
      <c r="P158" s="15"/>
      <c r="Q158" s="15"/>
      <c r="R158" s="16"/>
    </row>
    <row r="159" spans="5:14" ht="11.25" customHeight="1">
      <c r="E159" s="9"/>
      <c r="F159" s="9"/>
      <c r="G159" s="9"/>
      <c r="H159" s="9"/>
      <c r="I159" s="9"/>
      <c r="J159" s="9"/>
      <c r="K159" s="102" t="s">
        <v>225</v>
      </c>
      <c r="L159" s="102"/>
      <c r="M159" s="3"/>
      <c r="N159" s="3"/>
    </row>
    <row r="160" spans="5:14" ht="26.25" customHeight="1">
      <c r="E160" s="105" t="s">
        <v>226</v>
      </c>
      <c r="F160" s="105"/>
      <c r="G160" s="102"/>
      <c r="H160" s="102"/>
      <c r="I160" s="102"/>
      <c r="J160" s="102"/>
      <c r="K160" s="102"/>
      <c r="L160" s="102"/>
      <c r="M160" s="3"/>
      <c r="N160" s="3"/>
    </row>
    <row r="161" spans="5:14" ht="10.5" customHeight="1">
      <c r="E161" s="102" t="s">
        <v>234</v>
      </c>
      <c r="F161" s="102"/>
      <c r="G161" s="102"/>
      <c r="H161" s="102"/>
      <c r="I161" s="102"/>
      <c r="J161" s="102"/>
      <c r="M161" s="3"/>
      <c r="N161" s="3"/>
    </row>
    <row r="162" spans="1:17" ht="23.25" customHeight="1">
      <c r="A162" s="105" t="s">
        <v>280</v>
      </c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 customHeight="1">
      <c r="A163" s="106" t="s">
        <v>237</v>
      </c>
      <c r="B163"/>
      <c r="C163" s="107"/>
      <c r="D163" s="107"/>
      <c r="E163" s="23"/>
      <c r="F163" s="23"/>
      <c r="G163" s="23"/>
      <c r="H163" s="23"/>
      <c r="I163" s="23"/>
      <c r="J163" s="23"/>
      <c r="K163"/>
      <c r="L163"/>
      <c r="M163"/>
      <c r="N163"/>
      <c r="O163"/>
      <c r="P163"/>
      <c r="Q163"/>
    </row>
    <row r="164" spans="1:17" ht="9.75" customHeight="1">
      <c r="A164" s="12"/>
      <c r="B164" s="12"/>
      <c r="C164" s="12"/>
      <c r="D164" s="12"/>
      <c r="E164" s="11"/>
      <c r="F164" s="11"/>
      <c r="G164" s="11"/>
      <c r="H164" s="11"/>
      <c r="I164" s="12"/>
      <c r="J164" s="12"/>
      <c r="K164" s="12"/>
      <c r="L164" s="12"/>
      <c r="M164" s="108"/>
      <c r="N164" s="108"/>
      <c r="O164"/>
      <c r="P164"/>
      <c r="Q164"/>
    </row>
    <row r="165" spans="1:17" ht="13.5" customHeight="1">
      <c r="A165" s="12"/>
      <c r="B165" s="12"/>
      <c r="C165" s="12"/>
      <c r="D165" s="12"/>
      <c r="E165" s="20"/>
      <c r="F165" s="20"/>
      <c r="G165" s="21"/>
      <c r="H165" s="21"/>
      <c r="I165" s="21"/>
      <c r="J165" s="21"/>
      <c r="K165" s="21"/>
      <c r="L165" s="21"/>
      <c r="M165" s="109"/>
      <c r="N165" s="109"/>
      <c r="O165" s="109"/>
      <c r="P165" s="109"/>
      <c r="Q165" s="109"/>
    </row>
  </sheetData>
  <sheetProtection/>
  <mergeCells count="10">
    <mergeCell ref="A1:M1"/>
    <mergeCell ref="A2:M2"/>
    <mergeCell ref="D15:E15"/>
    <mergeCell ref="D16:E16"/>
    <mergeCell ref="D132:E132"/>
    <mergeCell ref="D133:E133"/>
    <mergeCell ref="D109:E109"/>
    <mergeCell ref="D110:E110"/>
    <mergeCell ref="D57:E57"/>
    <mergeCell ref="D58:E58"/>
  </mergeCells>
  <printOptions/>
  <pageMargins left="0" right="0" top="0.7480314960629921" bottom="0" header="0" footer="0"/>
  <pageSetup horizontalDpi="600" verticalDpi="600" orientation="landscape" pageOrder="overThenDown" paperSize="9" scale="76" r:id="rId1"/>
  <rowBreaks count="3" manualBreakCount="3">
    <brk id="53" max="17" man="1"/>
    <brk id="92" max="17" man="1"/>
    <brk id="1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showGridLines="0" view="pageBreakPreview" zoomScale="110" zoomScaleSheetLayoutView="110" zoomScalePageLayoutView="0" workbookViewId="0" topLeftCell="A112">
      <selection activeCell="E83" sqref="E83"/>
    </sheetView>
  </sheetViews>
  <sheetFormatPr defaultColWidth="9.00390625" defaultRowHeight="12.75"/>
  <cols>
    <col min="1" max="1" width="28.625" style="2" customWidth="1"/>
    <col min="2" max="2" width="4.625" style="2" customWidth="1"/>
    <col min="3" max="3" width="5.75390625" style="2" customWidth="1"/>
    <col min="4" max="4" width="11.87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34" t="s">
        <v>252</v>
      </c>
      <c r="B1" s="235"/>
      <c r="C1" s="235"/>
      <c r="D1" s="235"/>
      <c r="E1" s="235"/>
      <c r="F1" s="235"/>
      <c r="G1" s="235"/>
      <c r="H1" s="235"/>
      <c r="I1" s="118"/>
      <c r="J1" s="3"/>
    </row>
    <row r="2" spans="1:10" ht="14.25" customHeight="1" thickBot="1">
      <c r="A2" s="236" t="s">
        <v>253</v>
      </c>
      <c r="B2" s="236"/>
      <c r="C2" s="236"/>
      <c r="D2" s="236"/>
      <c r="E2" s="236"/>
      <c r="F2" s="236"/>
      <c r="G2" s="236"/>
      <c r="H2" s="236"/>
      <c r="I2" s="120"/>
      <c r="J2" s="24" t="s">
        <v>4</v>
      </c>
    </row>
    <row r="3" spans="1:10" ht="13.5" customHeight="1">
      <c r="A3" s="119"/>
      <c r="B3" s="120"/>
      <c r="C3" s="120"/>
      <c r="D3" s="120"/>
      <c r="E3" s="120"/>
      <c r="F3" s="120"/>
      <c r="G3" s="120"/>
      <c r="H3" s="120"/>
      <c r="I3" s="11" t="s">
        <v>259</v>
      </c>
      <c r="J3" s="52" t="s">
        <v>39</v>
      </c>
    </row>
    <row r="4" spans="1:10" ht="13.5" customHeight="1">
      <c r="A4" s="13" t="s">
        <v>312</v>
      </c>
      <c r="B4" s="13"/>
      <c r="C4" s="13"/>
      <c r="D4" s="13"/>
      <c r="E4" s="13"/>
      <c r="F4" s="13"/>
      <c r="G4" s="13"/>
      <c r="H4" s="13"/>
      <c r="I4" s="11" t="s">
        <v>35</v>
      </c>
      <c r="J4" s="53" t="s">
        <v>311</v>
      </c>
    </row>
    <row r="5" spans="1:10" s="58" customFormat="1" ht="12" customHeight="1">
      <c r="A5" s="55" t="s">
        <v>227</v>
      </c>
      <c r="B5" s="161" t="s">
        <v>303</v>
      </c>
      <c r="C5" s="56"/>
      <c r="D5" s="56"/>
      <c r="E5" s="57"/>
      <c r="F5" s="57"/>
      <c r="G5" s="57"/>
      <c r="H5" s="57"/>
      <c r="I5" s="66" t="s">
        <v>34</v>
      </c>
      <c r="J5" s="163" t="s">
        <v>304</v>
      </c>
    </row>
    <row r="6" spans="1:10" s="58" customFormat="1" ht="12" customHeight="1">
      <c r="A6" s="55" t="s">
        <v>222</v>
      </c>
      <c r="B6" s="56"/>
      <c r="C6" s="56"/>
      <c r="D6" s="56"/>
      <c r="E6" s="57"/>
      <c r="F6" s="57"/>
      <c r="G6" s="57"/>
      <c r="H6" s="57"/>
      <c r="I6" s="66"/>
      <c r="J6" s="163"/>
    </row>
    <row r="7" spans="1:10" s="58" customFormat="1" ht="11.25" customHeight="1">
      <c r="A7" s="55" t="s">
        <v>228</v>
      </c>
      <c r="B7" s="161" t="s">
        <v>273</v>
      </c>
      <c r="C7" s="56"/>
      <c r="D7" s="56"/>
      <c r="E7" s="57"/>
      <c r="F7" s="57"/>
      <c r="G7" s="57"/>
      <c r="H7" s="57"/>
      <c r="I7" s="64" t="s">
        <v>40</v>
      </c>
      <c r="J7" s="163" t="s">
        <v>302</v>
      </c>
    </row>
    <row r="8" spans="1:10" ht="11.25" customHeight="1">
      <c r="A8" s="12" t="s">
        <v>229</v>
      </c>
      <c r="B8" s="165"/>
      <c r="C8" s="12"/>
      <c r="D8" s="12"/>
      <c r="E8" s="11"/>
      <c r="F8" s="11"/>
      <c r="G8" s="11"/>
      <c r="H8" s="11"/>
      <c r="I8" s="65" t="s">
        <v>41</v>
      </c>
      <c r="J8" s="163" t="s">
        <v>304</v>
      </c>
    </row>
    <row r="9" spans="1:10" ht="12.75" customHeight="1">
      <c r="A9" s="12" t="s">
        <v>230</v>
      </c>
      <c r="B9" s="162" t="s">
        <v>274</v>
      </c>
      <c r="C9" s="62"/>
      <c r="D9" s="62"/>
      <c r="E9" s="63"/>
      <c r="F9" s="63"/>
      <c r="G9" s="63"/>
      <c r="H9" s="63"/>
      <c r="I9" s="65" t="s">
        <v>42</v>
      </c>
      <c r="J9" s="164" t="s">
        <v>276</v>
      </c>
    </row>
    <row r="10" spans="1:10" ht="12.75" customHeight="1">
      <c r="A10" s="12" t="s">
        <v>208</v>
      </c>
      <c r="B10" s="162" t="s">
        <v>278</v>
      </c>
      <c r="C10" s="62"/>
      <c r="D10" s="62"/>
      <c r="E10" s="63"/>
      <c r="F10" s="63"/>
      <c r="G10" s="63"/>
      <c r="H10" s="63"/>
      <c r="I10" s="65"/>
      <c r="J10" s="229" t="s">
        <v>2</v>
      </c>
    </row>
    <row r="11" spans="1:10" ht="11.25" customHeight="1">
      <c r="A11" s="12" t="s">
        <v>31</v>
      </c>
      <c r="B11" s="12"/>
      <c r="C11" s="12"/>
      <c r="D11" s="12"/>
      <c r="E11" s="11"/>
      <c r="F11" s="11"/>
      <c r="G11" s="11"/>
      <c r="H11" s="11"/>
      <c r="I11" s="12"/>
      <c r="J11" s="164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4"/>
      <c r="C13" s="34"/>
      <c r="D13" s="121" t="s">
        <v>168</v>
      </c>
      <c r="E13" s="11"/>
      <c r="G13" s="11"/>
      <c r="H13" s="11"/>
      <c r="I13" s="11"/>
      <c r="J13" s="22"/>
    </row>
    <row r="14" spans="1:10" ht="5.25" customHeight="1">
      <c r="A14" s="33"/>
      <c r="B14" s="33"/>
      <c r="C14" s="33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80</v>
      </c>
      <c r="D15" s="6" t="s">
        <v>43</v>
      </c>
      <c r="E15" s="25"/>
      <c r="F15" s="31" t="s">
        <v>210</v>
      </c>
      <c r="G15" s="31"/>
      <c r="H15" s="112"/>
      <c r="I15" s="113"/>
      <c r="J15" s="17" t="s">
        <v>209</v>
      </c>
    </row>
    <row r="16" spans="1:10" ht="9.75" customHeight="1">
      <c r="A16" s="8" t="s">
        <v>5</v>
      </c>
      <c r="B16" s="8" t="s">
        <v>14</v>
      </c>
      <c r="C16" s="8" t="s">
        <v>81</v>
      </c>
      <c r="D16" s="6" t="s">
        <v>44</v>
      </c>
      <c r="E16" s="27" t="s">
        <v>260</v>
      </c>
      <c r="F16" s="32" t="s">
        <v>261</v>
      </c>
      <c r="G16" s="49" t="s">
        <v>258</v>
      </c>
      <c r="H16" s="6" t="s">
        <v>211</v>
      </c>
      <c r="I16" s="6" t="s">
        <v>9</v>
      </c>
      <c r="J16" s="17" t="s">
        <v>44</v>
      </c>
    </row>
    <row r="17" spans="1:10" ht="9.75" customHeight="1">
      <c r="A17" s="7"/>
      <c r="B17" s="8" t="s">
        <v>15</v>
      </c>
      <c r="C17" s="8" t="s">
        <v>82</v>
      </c>
      <c r="D17" s="6" t="s">
        <v>45</v>
      </c>
      <c r="E17" s="28" t="s">
        <v>8</v>
      </c>
      <c r="F17" s="6" t="s">
        <v>262</v>
      </c>
      <c r="G17" s="6" t="s">
        <v>48</v>
      </c>
      <c r="H17" s="6" t="s">
        <v>212</v>
      </c>
      <c r="J17" s="17" t="s">
        <v>45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29" t="s">
        <v>3</v>
      </c>
      <c r="F18" s="5" t="s">
        <v>10</v>
      </c>
      <c r="G18" s="5" t="s">
        <v>11</v>
      </c>
      <c r="H18" s="5" t="s">
        <v>12</v>
      </c>
      <c r="I18" s="5" t="s">
        <v>33</v>
      </c>
      <c r="J18" s="18" t="s">
        <v>213</v>
      </c>
    </row>
    <row r="19" spans="1:10" ht="12" customHeight="1">
      <c r="A19" s="98" t="s">
        <v>190</v>
      </c>
      <c r="B19" s="39" t="s">
        <v>18</v>
      </c>
      <c r="C19" s="74"/>
      <c r="D19" s="167">
        <f>D20+D22+D23+D38</f>
        <v>9696364.64</v>
      </c>
      <c r="E19" s="133">
        <f>E20+E22+E23+E38</f>
        <v>9696364.64</v>
      </c>
      <c r="F19" s="133">
        <f>F20+F22+F23+F38</f>
        <v>0</v>
      </c>
      <c r="G19" s="133">
        <f>G20+G22+G23+G38</f>
        <v>0</v>
      </c>
      <c r="H19" s="133">
        <f>H38</f>
        <v>0</v>
      </c>
      <c r="I19" s="167">
        <f>E19+F19+G19+H19</f>
        <v>9696364.64</v>
      </c>
      <c r="J19" s="133">
        <f>D19-I19</f>
        <v>0</v>
      </c>
    </row>
    <row r="20" spans="1:10" ht="17.25" customHeight="1">
      <c r="A20" s="69" t="s">
        <v>232</v>
      </c>
      <c r="B20" s="70" t="s">
        <v>49</v>
      </c>
      <c r="C20" s="30" t="s">
        <v>50</v>
      </c>
      <c r="D20" s="126"/>
      <c r="E20" s="126"/>
      <c r="F20" s="126"/>
      <c r="G20" s="126"/>
      <c r="H20" s="126"/>
      <c r="I20" s="133">
        <f aca="true" t="shared" si="0" ref="I20:I43">E20+F20+G20+H20</f>
        <v>0</v>
      </c>
      <c r="J20" s="133">
        <f aca="true" t="shared" si="1" ref="J20:J43">D20-I20</f>
        <v>0</v>
      </c>
    </row>
    <row r="21" spans="1:10" ht="9" customHeight="1">
      <c r="A21" s="35" t="s">
        <v>68</v>
      </c>
      <c r="B21" s="71"/>
      <c r="C21" s="32"/>
      <c r="D21" s="126"/>
      <c r="E21" s="126"/>
      <c r="F21" s="126"/>
      <c r="G21" s="126"/>
      <c r="H21" s="126"/>
      <c r="I21" s="133">
        <f t="shared" si="0"/>
        <v>0</v>
      </c>
      <c r="J21" s="133">
        <f t="shared" si="1"/>
        <v>0</v>
      </c>
    </row>
    <row r="22" spans="1:10" ht="18" customHeight="1">
      <c r="A22" s="79" t="s">
        <v>78</v>
      </c>
      <c r="B22" s="72" t="s">
        <v>73</v>
      </c>
      <c r="C22" s="30" t="s">
        <v>50</v>
      </c>
      <c r="D22" s="126"/>
      <c r="E22" s="126"/>
      <c r="F22" s="126"/>
      <c r="G22" s="126"/>
      <c r="H22" s="126"/>
      <c r="I22" s="133">
        <f t="shared" si="0"/>
        <v>0</v>
      </c>
      <c r="J22" s="133">
        <f t="shared" si="1"/>
        <v>0</v>
      </c>
    </row>
    <row r="23" spans="1:10" ht="17.25" customHeight="1">
      <c r="A23" s="69" t="s">
        <v>231</v>
      </c>
      <c r="B23" s="70" t="s">
        <v>51</v>
      </c>
      <c r="C23" s="30" t="s">
        <v>52</v>
      </c>
      <c r="D23" s="126"/>
      <c r="E23" s="126"/>
      <c r="F23" s="126"/>
      <c r="G23" s="126"/>
      <c r="H23" s="126"/>
      <c r="I23" s="133">
        <f t="shared" si="0"/>
        <v>0</v>
      </c>
      <c r="J23" s="133">
        <f t="shared" si="1"/>
        <v>0</v>
      </c>
    </row>
    <row r="24" spans="1:10" ht="24" customHeight="1">
      <c r="A24" s="84" t="s">
        <v>167</v>
      </c>
      <c r="B24" s="70" t="s">
        <v>53</v>
      </c>
      <c r="C24" s="30" t="s">
        <v>54</v>
      </c>
      <c r="D24" s="126"/>
      <c r="E24" s="126"/>
      <c r="F24" s="126"/>
      <c r="G24" s="126"/>
      <c r="H24" s="126"/>
      <c r="I24" s="133">
        <f t="shared" si="0"/>
        <v>0</v>
      </c>
      <c r="J24" s="133">
        <f t="shared" si="1"/>
        <v>0</v>
      </c>
    </row>
    <row r="25" spans="1:10" ht="10.5" customHeight="1">
      <c r="A25" s="69" t="s">
        <v>55</v>
      </c>
      <c r="B25" s="70" t="s">
        <v>56</v>
      </c>
      <c r="C25" s="30" t="s">
        <v>57</v>
      </c>
      <c r="D25" s="126"/>
      <c r="E25" s="126"/>
      <c r="F25" s="126"/>
      <c r="G25" s="126"/>
      <c r="H25" s="126"/>
      <c r="I25" s="133">
        <f t="shared" si="0"/>
        <v>0</v>
      </c>
      <c r="J25" s="133">
        <f t="shared" si="1"/>
        <v>0</v>
      </c>
    </row>
    <row r="26" spans="1:10" ht="10.5" customHeight="1">
      <c r="A26" s="35" t="s">
        <v>58</v>
      </c>
      <c r="B26" s="71"/>
      <c r="C26" s="32"/>
      <c r="D26" s="126"/>
      <c r="E26" s="126"/>
      <c r="F26" s="126"/>
      <c r="G26" s="126"/>
      <c r="H26" s="126"/>
      <c r="I26" s="133">
        <f t="shared" si="0"/>
        <v>0</v>
      </c>
      <c r="J26" s="133">
        <f t="shared" si="1"/>
        <v>0</v>
      </c>
    </row>
    <row r="27" spans="1:10" ht="19.5" customHeight="1">
      <c r="A27" s="79" t="s">
        <v>76</v>
      </c>
      <c r="B27" s="72" t="s">
        <v>59</v>
      </c>
      <c r="C27" s="30" t="s">
        <v>60</v>
      </c>
      <c r="D27" s="126"/>
      <c r="E27" s="126"/>
      <c r="F27" s="126"/>
      <c r="G27" s="126"/>
      <c r="H27" s="126"/>
      <c r="I27" s="133">
        <f t="shared" si="0"/>
        <v>0</v>
      </c>
      <c r="J27" s="133">
        <f t="shared" si="1"/>
        <v>0</v>
      </c>
    </row>
    <row r="28" spans="1:10" ht="20.25" customHeight="1">
      <c r="A28" s="79" t="s">
        <v>77</v>
      </c>
      <c r="B28" s="70" t="s">
        <v>61</v>
      </c>
      <c r="C28" s="30" t="s">
        <v>62</v>
      </c>
      <c r="D28" s="126"/>
      <c r="E28" s="126"/>
      <c r="F28" s="126"/>
      <c r="G28" s="126"/>
      <c r="H28" s="126"/>
      <c r="I28" s="133">
        <f t="shared" si="0"/>
        <v>0</v>
      </c>
      <c r="J28" s="133">
        <f t="shared" si="1"/>
        <v>0</v>
      </c>
    </row>
    <row r="29" spans="1:10" ht="12" customHeight="1">
      <c r="A29" s="69" t="s">
        <v>63</v>
      </c>
      <c r="B29" s="70" t="s">
        <v>64</v>
      </c>
      <c r="C29" s="30" t="s">
        <v>30</v>
      </c>
      <c r="D29" s="126"/>
      <c r="E29" s="126"/>
      <c r="F29" s="126"/>
      <c r="G29" s="126"/>
      <c r="H29" s="126"/>
      <c r="I29" s="133">
        <f t="shared" si="0"/>
        <v>0</v>
      </c>
      <c r="J29" s="133">
        <f t="shared" si="1"/>
        <v>0</v>
      </c>
    </row>
    <row r="30" spans="1:10" ht="9.75" customHeight="1">
      <c r="A30" s="35" t="s">
        <v>58</v>
      </c>
      <c r="B30" s="71"/>
      <c r="C30" s="45"/>
      <c r="D30" s="126"/>
      <c r="E30" s="126"/>
      <c r="F30" s="126"/>
      <c r="G30" s="126"/>
      <c r="H30" s="126"/>
      <c r="I30" s="133">
        <f t="shared" si="0"/>
        <v>0</v>
      </c>
      <c r="J30" s="133">
        <f t="shared" si="1"/>
        <v>0</v>
      </c>
    </row>
    <row r="31" spans="1:10" ht="10.5" customHeight="1">
      <c r="A31" s="79" t="s">
        <v>264</v>
      </c>
      <c r="B31" s="72" t="s">
        <v>176</v>
      </c>
      <c r="C31" s="30" t="s">
        <v>248</v>
      </c>
      <c r="D31" s="126"/>
      <c r="E31" s="126"/>
      <c r="F31" s="126"/>
      <c r="G31" s="126"/>
      <c r="H31" s="126"/>
      <c r="I31" s="133">
        <f t="shared" si="0"/>
        <v>0</v>
      </c>
      <c r="J31" s="133">
        <f t="shared" si="1"/>
        <v>0</v>
      </c>
    </row>
    <row r="32" spans="1:10" ht="12" customHeight="1">
      <c r="A32" s="79" t="s">
        <v>265</v>
      </c>
      <c r="B32" s="72" t="s">
        <v>254</v>
      </c>
      <c r="C32" s="30" t="s">
        <v>249</v>
      </c>
      <c r="D32" s="126"/>
      <c r="E32" s="126"/>
      <c r="F32" s="126"/>
      <c r="G32" s="126"/>
      <c r="H32" s="126"/>
      <c r="I32" s="133">
        <f t="shared" si="0"/>
        <v>0</v>
      </c>
      <c r="J32" s="133">
        <f t="shared" si="1"/>
        <v>0</v>
      </c>
    </row>
    <row r="33" spans="1:10" ht="12.75" customHeight="1">
      <c r="A33" s="79" t="s">
        <v>266</v>
      </c>
      <c r="B33" s="72" t="s">
        <v>255</v>
      </c>
      <c r="C33" s="30" t="s">
        <v>250</v>
      </c>
      <c r="D33" s="126"/>
      <c r="E33" s="126"/>
      <c r="F33" s="126"/>
      <c r="G33" s="126"/>
      <c r="H33" s="126"/>
      <c r="I33" s="133">
        <f t="shared" si="0"/>
        <v>0</v>
      </c>
      <c r="J33" s="133">
        <f t="shared" si="1"/>
        <v>0</v>
      </c>
    </row>
    <row r="34" spans="1:10" ht="11.25" customHeight="1">
      <c r="A34" s="79" t="s">
        <v>267</v>
      </c>
      <c r="B34" s="72" t="s">
        <v>256</v>
      </c>
      <c r="C34" s="30" t="s">
        <v>251</v>
      </c>
      <c r="D34" s="126"/>
      <c r="E34" s="126"/>
      <c r="F34" s="126"/>
      <c r="G34" s="126"/>
      <c r="H34" s="126"/>
      <c r="I34" s="133">
        <f t="shared" si="0"/>
        <v>0</v>
      </c>
      <c r="J34" s="133">
        <f t="shared" si="1"/>
        <v>0</v>
      </c>
    </row>
    <row r="35" spans="1:10" ht="13.5" customHeight="1">
      <c r="A35" s="78" t="s">
        <v>268</v>
      </c>
      <c r="B35" s="70" t="s">
        <v>177</v>
      </c>
      <c r="C35" s="30" t="s">
        <v>46</v>
      </c>
      <c r="D35" s="126"/>
      <c r="E35" s="126"/>
      <c r="F35" s="126"/>
      <c r="G35" s="126"/>
      <c r="H35" s="126"/>
      <c r="I35" s="133">
        <f t="shared" si="0"/>
        <v>0</v>
      </c>
      <c r="J35" s="133">
        <f t="shared" si="1"/>
        <v>0</v>
      </c>
    </row>
    <row r="36" spans="1:10" ht="13.5" customHeight="1">
      <c r="A36" s="78" t="s">
        <v>269</v>
      </c>
      <c r="B36" s="70" t="s">
        <v>263</v>
      </c>
      <c r="C36" s="30" t="s">
        <v>257</v>
      </c>
      <c r="D36" s="126"/>
      <c r="E36" s="126"/>
      <c r="F36" s="126"/>
      <c r="G36" s="126"/>
      <c r="H36" s="126"/>
      <c r="I36" s="133">
        <f t="shared" si="0"/>
        <v>0</v>
      </c>
      <c r="J36" s="133">
        <f t="shared" si="1"/>
        <v>0</v>
      </c>
    </row>
    <row r="37" spans="1:10" ht="13.5" customHeight="1">
      <c r="A37" s="78" t="s">
        <v>270</v>
      </c>
      <c r="B37" s="70" t="s">
        <v>272</v>
      </c>
      <c r="C37" s="30" t="s">
        <v>271</v>
      </c>
      <c r="D37" s="126"/>
      <c r="E37" s="126"/>
      <c r="F37" s="126"/>
      <c r="G37" s="126"/>
      <c r="H37" s="126"/>
      <c r="I37" s="133">
        <f t="shared" si="0"/>
        <v>0</v>
      </c>
      <c r="J37" s="133">
        <f t="shared" si="1"/>
        <v>0</v>
      </c>
    </row>
    <row r="38" spans="1:10" ht="12.75" customHeight="1">
      <c r="A38" s="73" t="s">
        <v>70</v>
      </c>
      <c r="B38" s="70" t="s">
        <v>71</v>
      </c>
      <c r="C38" s="48" t="s">
        <v>72</v>
      </c>
      <c r="D38" s="133">
        <f>SUM(D40:D43)</f>
        <v>9696364.64</v>
      </c>
      <c r="E38" s="133">
        <f>SUM(E40:E43)</f>
        <v>9696364.64</v>
      </c>
      <c r="F38" s="133">
        <f>SUM(F40:F43)</f>
        <v>0</v>
      </c>
      <c r="G38" s="133">
        <f>SUM(G40:G43)</f>
        <v>0</v>
      </c>
      <c r="H38" s="133">
        <f>SUM(H40:H43)</f>
        <v>0</v>
      </c>
      <c r="I38" s="133">
        <f t="shared" si="0"/>
        <v>9696364.64</v>
      </c>
      <c r="J38" s="133">
        <f t="shared" si="1"/>
        <v>0</v>
      </c>
    </row>
    <row r="39" spans="1:10" ht="9.75" customHeight="1">
      <c r="A39" s="35" t="s">
        <v>68</v>
      </c>
      <c r="B39" s="71"/>
      <c r="C39" s="32"/>
      <c r="D39" s="166"/>
      <c r="E39" s="128"/>
      <c r="F39" s="32"/>
      <c r="G39" s="32"/>
      <c r="H39" s="32"/>
      <c r="I39" s="133">
        <f t="shared" si="0"/>
        <v>0</v>
      </c>
      <c r="J39" s="133">
        <f t="shared" si="1"/>
        <v>0</v>
      </c>
    </row>
    <row r="40" spans="1:10" ht="21.75" customHeight="1">
      <c r="A40" s="79" t="s">
        <v>162</v>
      </c>
      <c r="B40" s="72" t="s">
        <v>73</v>
      </c>
      <c r="C40" s="30" t="s">
        <v>72</v>
      </c>
      <c r="D40" s="126">
        <f>9688064.64+8300</f>
        <v>9696364.64</v>
      </c>
      <c r="E40" s="126">
        <f>6844216+2852148.64</f>
        <v>9696364.64</v>
      </c>
      <c r="F40" s="126"/>
      <c r="G40" s="126"/>
      <c r="H40" s="126"/>
      <c r="I40" s="133">
        <f t="shared" si="0"/>
        <v>9696364.64</v>
      </c>
      <c r="J40" s="133">
        <f t="shared" si="1"/>
        <v>0</v>
      </c>
    </row>
    <row r="41" spans="1:10" ht="12" customHeight="1">
      <c r="A41" s="89" t="s">
        <v>163</v>
      </c>
      <c r="B41" s="72" t="s">
        <v>74</v>
      </c>
      <c r="C41" s="30" t="s">
        <v>72</v>
      </c>
      <c r="D41" s="126"/>
      <c r="E41" s="126"/>
      <c r="F41" s="126"/>
      <c r="G41" s="126"/>
      <c r="H41" s="126"/>
      <c r="I41" s="133">
        <f t="shared" si="0"/>
        <v>0</v>
      </c>
      <c r="J41" s="133">
        <f t="shared" si="1"/>
        <v>0</v>
      </c>
    </row>
    <row r="42" spans="1:10" ht="10.5" customHeight="1">
      <c r="A42" s="89" t="s">
        <v>164</v>
      </c>
      <c r="B42" s="72" t="s">
        <v>75</v>
      </c>
      <c r="C42" s="30" t="s">
        <v>72</v>
      </c>
      <c r="D42" s="126"/>
      <c r="E42" s="126"/>
      <c r="F42" s="126"/>
      <c r="G42" s="126"/>
      <c r="H42" s="126"/>
      <c r="I42" s="133">
        <f t="shared" si="0"/>
        <v>0</v>
      </c>
      <c r="J42" s="133">
        <f t="shared" si="1"/>
        <v>0</v>
      </c>
    </row>
    <row r="43" spans="1:10" s="125" customFormat="1" ht="13.5" customHeight="1" thickBot="1">
      <c r="A43" s="122" t="s">
        <v>165</v>
      </c>
      <c r="B43" s="123" t="s">
        <v>166</v>
      </c>
      <c r="C43" s="124" t="s">
        <v>72</v>
      </c>
      <c r="D43" s="171"/>
      <c r="E43" s="171"/>
      <c r="F43" s="171"/>
      <c r="G43" s="171"/>
      <c r="H43" s="171"/>
      <c r="I43" s="169">
        <f t="shared" si="0"/>
        <v>0</v>
      </c>
      <c r="J43" s="133">
        <f t="shared" si="1"/>
        <v>0</v>
      </c>
    </row>
    <row r="44" spans="1:10" ht="15.75" customHeight="1">
      <c r="A44"/>
      <c r="B44" s="34"/>
      <c r="C44" s="34"/>
      <c r="D44" s="34" t="s">
        <v>169</v>
      </c>
      <c r="E44" s="11"/>
      <c r="F44" s="11"/>
      <c r="G44" s="11"/>
      <c r="H44" s="11"/>
      <c r="I44" s="11" t="s">
        <v>79</v>
      </c>
      <c r="J44" s="22"/>
    </row>
    <row r="45" spans="1:10" ht="4.5" customHeight="1">
      <c r="A45" s="33"/>
      <c r="B45" s="33"/>
      <c r="C45" s="33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5"/>
      <c r="F46" s="31" t="s">
        <v>210</v>
      </c>
      <c r="G46" s="31"/>
      <c r="H46" s="112"/>
      <c r="I46" s="113"/>
      <c r="J46" s="17"/>
    </row>
    <row r="47" spans="1:10" ht="9.75" customHeight="1">
      <c r="A47" s="8" t="s">
        <v>5</v>
      </c>
      <c r="B47" s="8" t="s">
        <v>13</v>
      </c>
      <c r="C47" s="8" t="s">
        <v>80</v>
      </c>
      <c r="D47" s="6" t="s">
        <v>43</v>
      </c>
      <c r="E47" s="27" t="s">
        <v>6</v>
      </c>
      <c r="F47" s="32" t="s">
        <v>6</v>
      </c>
      <c r="G47" s="49" t="s">
        <v>6</v>
      </c>
      <c r="H47" s="49"/>
      <c r="I47" s="26"/>
      <c r="J47" s="17" t="s">
        <v>209</v>
      </c>
    </row>
    <row r="48" spans="1:10" ht="9.75" customHeight="1">
      <c r="A48" s="7"/>
      <c r="B48" s="8" t="s">
        <v>14</v>
      </c>
      <c r="C48" s="8" t="s">
        <v>81</v>
      </c>
      <c r="D48" s="6" t="s">
        <v>44</v>
      </c>
      <c r="E48" s="28" t="s">
        <v>47</v>
      </c>
      <c r="F48" s="6" t="s">
        <v>7</v>
      </c>
      <c r="G48" s="6" t="s">
        <v>214</v>
      </c>
      <c r="H48" s="6" t="s">
        <v>211</v>
      </c>
      <c r="I48" s="6" t="s">
        <v>9</v>
      </c>
      <c r="J48" s="17" t="s">
        <v>44</v>
      </c>
    </row>
    <row r="49" spans="1:10" ht="9.75" customHeight="1">
      <c r="A49" s="7"/>
      <c r="B49" s="8" t="s">
        <v>15</v>
      </c>
      <c r="C49" s="8" t="s">
        <v>82</v>
      </c>
      <c r="D49" s="6" t="s">
        <v>45</v>
      </c>
      <c r="E49" s="28" t="s">
        <v>8</v>
      </c>
      <c r="F49" s="6" t="s">
        <v>8</v>
      </c>
      <c r="G49" s="6" t="s">
        <v>48</v>
      </c>
      <c r="H49" s="6" t="s">
        <v>212</v>
      </c>
      <c r="I49" s="6"/>
      <c r="J49" s="17" t="s">
        <v>45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29" t="s">
        <v>3</v>
      </c>
      <c r="F50" s="5" t="s">
        <v>10</v>
      </c>
      <c r="G50" s="5" t="s">
        <v>11</v>
      </c>
      <c r="H50" s="5" t="s">
        <v>12</v>
      </c>
      <c r="I50" s="5" t="s">
        <v>33</v>
      </c>
      <c r="J50" s="18" t="s">
        <v>213</v>
      </c>
    </row>
    <row r="51" spans="1:10" ht="15.75" customHeight="1">
      <c r="A51" s="98" t="s">
        <v>191</v>
      </c>
      <c r="B51" s="85" t="s">
        <v>19</v>
      </c>
      <c r="C51" s="87" t="s">
        <v>30</v>
      </c>
      <c r="D51" s="168">
        <f>D53+D58+D66+D70+D74+D78+D82+D83</f>
        <v>9696364.639999999</v>
      </c>
      <c r="E51" s="135">
        <f>E53+E58+E66+E70+E74+E78+E82+E83</f>
        <v>9650321.34</v>
      </c>
      <c r="F51" s="135">
        <f>F53+F58+F66+F70+F74+F78+F82+F83</f>
        <v>0</v>
      </c>
      <c r="G51" s="135">
        <f>G53+G58+G66+G70+G74+G78+G82+G83</f>
        <v>46043.299999999996</v>
      </c>
      <c r="H51" s="135">
        <f>H53+H58+H66+H70+H74+H78+H82+H83</f>
        <v>0</v>
      </c>
      <c r="I51" s="167">
        <f aca="true" t="shared" si="2" ref="I51:I73">E51+F51+G51+H51</f>
        <v>9696364.64</v>
      </c>
      <c r="J51" s="133">
        <f aca="true" t="shared" si="3" ref="J51:J73">D51-I51</f>
        <v>0</v>
      </c>
    </row>
    <row r="52" spans="1:10" ht="12" customHeight="1">
      <c r="A52" s="54" t="s">
        <v>114</v>
      </c>
      <c r="B52" s="86"/>
      <c r="C52" s="88"/>
      <c r="D52" s="45"/>
      <c r="E52" s="129"/>
      <c r="F52" s="130"/>
      <c r="G52" s="130"/>
      <c r="H52" s="130"/>
      <c r="I52" s="133">
        <f t="shared" si="2"/>
        <v>0</v>
      </c>
      <c r="J52" s="133">
        <f t="shared" si="3"/>
        <v>0</v>
      </c>
    </row>
    <row r="53" spans="1:10" ht="22.5" customHeight="1">
      <c r="A53" s="137" t="s">
        <v>83</v>
      </c>
      <c r="B53" s="138" t="s">
        <v>84</v>
      </c>
      <c r="C53" s="140" t="s">
        <v>85</v>
      </c>
      <c r="D53" s="222">
        <f>D55+D56+D57</f>
        <v>7417538.789999999</v>
      </c>
      <c r="E53" s="134">
        <f>E55+E56+E57</f>
        <v>7371495.49</v>
      </c>
      <c r="F53" s="134">
        <f>F55+F56+F57</f>
        <v>0</v>
      </c>
      <c r="G53" s="134">
        <f>G55+G56+G57</f>
        <v>46043.299999999996</v>
      </c>
      <c r="H53" s="134">
        <f>H55+H56+H57</f>
        <v>0</v>
      </c>
      <c r="I53" s="133">
        <f t="shared" si="2"/>
        <v>7417538.79</v>
      </c>
      <c r="J53" s="133">
        <f t="shared" si="3"/>
        <v>0</v>
      </c>
    </row>
    <row r="54" spans="1:10" ht="15.75" customHeight="1">
      <c r="A54" s="82" t="s">
        <v>58</v>
      </c>
      <c r="B54" s="71"/>
      <c r="C54" s="81"/>
      <c r="D54" s="223"/>
      <c r="E54" s="128"/>
      <c r="F54" s="127"/>
      <c r="G54" s="127"/>
      <c r="H54" s="127"/>
      <c r="I54" s="169">
        <f t="shared" si="2"/>
        <v>0</v>
      </c>
      <c r="J54" s="133">
        <f t="shared" si="3"/>
        <v>0</v>
      </c>
    </row>
    <row r="55" spans="1:10" ht="15.75" customHeight="1">
      <c r="A55" s="79" t="s">
        <v>111</v>
      </c>
      <c r="B55" s="72" t="s">
        <v>86</v>
      </c>
      <c r="C55" s="80" t="s">
        <v>87</v>
      </c>
      <c r="D55" s="224">
        <f>4723649+965550.02</f>
        <v>5689199.02</v>
      </c>
      <c r="E55" s="126">
        <f>4723649+965550.02-43273.85</f>
        <v>5645925.17</v>
      </c>
      <c r="F55" s="126"/>
      <c r="G55" s="126">
        <f>8523.62+10524.62+10523.62+13701.99</f>
        <v>43273.85</v>
      </c>
      <c r="H55" s="126"/>
      <c r="I55" s="169">
        <f t="shared" si="2"/>
        <v>5689199.02</v>
      </c>
      <c r="J55" s="133">
        <f t="shared" si="3"/>
        <v>0</v>
      </c>
    </row>
    <row r="56" spans="1:10" ht="15.75" customHeight="1">
      <c r="A56" s="89" t="s">
        <v>112</v>
      </c>
      <c r="B56" s="70" t="s">
        <v>88</v>
      </c>
      <c r="C56" s="80" t="s">
        <v>89</v>
      </c>
      <c r="D56" s="224">
        <v>13600</v>
      </c>
      <c r="E56" s="126">
        <v>13600</v>
      </c>
      <c r="F56" s="126"/>
      <c r="G56" s="126"/>
      <c r="H56" s="126"/>
      <c r="I56" s="169">
        <f t="shared" si="2"/>
        <v>13600</v>
      </c>
      <c r="J56" s="133">
        <f t="shared" si="3"/>
        <v>0</v>
      </c>
    </row>
    <row r="57" spans="1:10" ht="15.75" customHeight="1">
      <c r="A57" s="89" t="s">
        <v>113</v>
      </c>
      <c r="B57" s="70" t="s">
        <v>90</v>
      </c>
      <c r="C57" s="80" t="s">
        <v>91</v>
      </c>
      <c r="D57" s="224">
        <f>1426567+288172.77</f>
        <v>1714739.77</v>
      </c>
      <c r="E57" s="126">
        <f>1426567+288172.77-2769.45</f>
        <v>1711970.32</v>
      </c>
      <c r="F57" s="126"/>
      <c r="G57" s="126">
        <v>2769.45</v>
      </c>
      <c r="H57" s="126"/>
      <c r="I57" s="169">
        <f t="shared" si="2"/>
        <v>1714739.77</v>
      </c>
      <c r="J57" s="133">
        <f t="shared" si="3"/>
        <v>0</v>
      </c>
    </row>
    <row r="58" spans="1:10" ht="15.75" customHeight="1">
      <c r="A58" s="137" t="s">
        <v>109</v>
      </c>
      <c r="B58" s="139" t="s">
        <v>65</v>
      </c>
      <c r="C58" s="140" t="s">
        <v>92</v>
      </c>
      <c r="D58" s="225">
        <f>SUM(D60:D65)</f>
        <v>1448236.3699999999</v>
      </c>
      <c r="E58" s="134">
        <f>SUM(E60:E65)</f>
        <v>1448236.3699999999</v>
      </c>
      <c r="F58" s="134">
        <f>SUM(F60:F65)</f>
        <v>0</v>
      </c>
      <c r="G58" s="134">
        <f>SUM(G60:G65)</f>
        <v>0</v>
      </c>
      <c r="H58" s="134">
        <f>SUM(H60:H65)</f>
        <v>0</v>
      </c>
      <c r="I58" s="169">
        <f t="shared" si="2"/>
        <v>1448236.3699999999</v>
      </c>
      <c r="J58" s="133">
        <f t="shared" si="3"/>
        <v>0</v>
      </c>
    </row>
    <row r="59" spans="1:10" ht="12" customHeight="1">
      <c r="A59" s="82" t="s">
        <v>58</v>
      </c>
      <c r="B59" s="71"/>
      <c r="C59" s="81"/>
      <c r="D59" s="223"/>
      <c r="E59" s="128"/>
      <c r="F59" s="127"/>
      <c r="G59" s="127"/>
      <c r="H59" s="127"/>
      <c r="I59" s="169">
        <f t="shared" si="2"/>
        <v>0</v>
      </c>
      <c r="J59" s="133">
        <f t="shared" si="3"/>
        <v>0</v>
      </c>
    </row>
    <row r="60" spans="1:10" ht="15.75" customHeight="1">
      <c r="A60" s="79" t="s">
        <v>115</v>
      </c>
      <c r="B60" s="72" t="s">
        <v>66</v>
      </c>
      <c r="C60" s="80" t="s">
        <v>93</v>
      </c>
      <c r="D60" s="224">
        <f>48173.81+4000</f>
        <v>52173.81</v>
      </c>
      <c r="E60" s="126">
        <f>48173.81+4000</f>
        <v>52173.81</v>
      </c>
      <c r="F60" s="126"/>
      <c r="G60" s="126"/>
      <c r="H60" s="126"/>
      <c r="I60" s="169">
        <f t="shared" si="2"/>
        <v>52173.81</v>
      </c>
      <c r="J60" s="133">
        <f t="shared" si="3"/>
        <v>0</v>
      </c>
    </row>
    <row r="61" spans="1:10" ht="15" customHeight="1">
      <c r="A61" s="89" t="s">
        <v>116</v>
      </c>
      <c r="B61" s="70" t="s">
        <v>67</v>
      </c>
      <c r="C61" s="80" t="s">
        <v>94</v>
      </c>
      <c r="D61" s="224">
        <f>14168+7081+382101.68</f>
        <v>403350.68</v>
      </c>
      <c r="E61" s="126">
        <v>403350.68</v>
      </c>
      <c r="F61" s="126"/>
      <c r="G61" s="126"/>
      <c r="H61" s="126"/>
      <c r="I61" s="169">
        <f t="shared" si="2"/>
        <v>403350.68</v>
      </c>
      <c r="J61" s="133">
        <f t="shared" si="3"/>
        <v>0</v>
      </c>
    </row>
    <row r="62" spans="1:10" ht="18.75" customHeight="1">
      <c r="A62" s="89" t="s">
        <v>117</v>
      </c>
      <c r="B62" s="70" t="s">
        <v>69</v>
      </c>
      <c r="C62" s="80" t="s">
        <v>95</v>
      </c>
      <c r="D62" s="224">
        <f>164983.86+109988.78+2402.88+1573.99+237054.2+122174.06+100283.39</f>
        <v>738461.16</v>
      </c>
      <c r="E62" s="126">
        <v>738461.16</v>
      </c>
      <c r="F62" s="126"/>
      <c r="G62" s="126"/>
      <c r="H62" s="126"/>
      <c r="I62" s="169">
        <f t="shared" si="2"/>
        <v>738461.16</v>
      </c>
      <c r="J62" s="133">
        <f t="shared" si="3"/>
        <v>0</v>
      </c>
    </row>
    <row r="63" spans="1:10" ht="15.75" customHeight="1">
      <c r="A63" s="89" t="s">
        <v>110</v>
      </c>
      <c r="B63" s="70" t="s">
        <v>96</v>
      </c>
      <c r="C63" s="80" t="s">
        <v>97</v>
      </c>
      <c r="D63" s="224"/>
      <c r="E63" s="126"/>
      <c r="F63" s="126"/>
      <c r="G63" s="126"/>
      <c r="H63" s="126"/>
      <c r="I63" s="169">
        <f t="shared" si="2"/>
        <v>0</v>
      </c>
      <c r="J63" s="133">
        <f t="shared" si="3"/>
        <v>0</v>
      </c>
    </row>
    <row r="64" spans="1:10" ht="18" customHeight="1">
      <c r="A64" s="89" t="s">
        <v>118</v>
      </c>
      <c r="B64" s="70" t="s">
        <v>98</v>
      </c>
      <c r="C64" s="80" t="s">
        <v>99</v>
      </c>
      <c r="D64" s="224">
        <f>41853.82+10051.36+8993.37+64629.89+18617.37</f>
        <v>144145.81</v>
      </c>
      <c r="E64" s="126">
        <v>144145.81</v>
      </c>
      <c r="F64" s="126"/>
      <c r="G64" s="126"/>
      <c r="H64" s="126"/>
      <c r="I64" s="169">
        <f t="shared" si="2"/>
        <v>144145.81</v>
      </c>
      <c r="J64" s="133">
        <f t="shared" si="3"/>
        <v>0</v>
      </c>
    </row>
    <row r="65" spans="1:10" ht="16.5" customHeight="1">
      <c r="A65" s="89" t="s">
        <v>119</v>
      </c>
      <c r="B65" s="70" t="s">
        <v>100</v>
      </c>
      <c r="C65" s="80" t="s">
        <v>101</v>
      </c>
      <c r="D65" s="224">
        <f>28853.38+10788.5+6401+4612.12+3160.25+458+55831.66</f>
        <v>110104.91</v>
      </c>
      <c r="E65" s="126">
        <v>110104.91</v>
      </c>
      <c r="F65" s="126"/>
      <c r="G65" s="126"/>
      <c r="H65" s="126"/>
      <c r="I65" s="169">
        <f t="shared" si="2"/>
        <v>110104.91</v>
      </c>
      <c r="J65" s="133">
        <f t="shared" si="3"/>
        <v>0</v>
      </c>
    </row>
    <row r="66" spans="1:10" ht="21" customHeight="1">
      <c r="A66" s="141" t="s">
        <v>102</v>
      </c>
      <c r="B66" s="142" t="s">
        <v>103</v>
      </c>
      <c r="C66" s="143" t="s">
        <v>104</v>
      </c>
      <c r="D66" s="225">
        <f>D68+D69</f>
        <v>0</v>
      </c>
      <c r="E66" s="169">
        <f aca="true" t="shared" si="4" ref="E66:J66">E68+E69</f>
        <v>0</v>
      </c>
      <c r="F66" s="169">
        <f t="shared" si="4"/>
        <v>0</v>
      </c>
      <c r="G66" s="169">
        <f t="shared" si="4"/>
        <v>0</v>
      </c>
      <c r="H66" s="169">
        <f t="shared" si="4"/>
        <v>0</v>
      </c>
      <c r="I66" s="169">
        <f t="shared" si="4"/>
        <v>0</v>
      </c>
      <c r="J66" s="169">
        <f t="shared" si="4"/>
        <v>0</v>
      </c>
    </row>
    <row r="67" spans="1:10" ht="13.5" customHeight="1">
      <c r="A67" s="82" t="s">
        <v>58</v>
      </c>
      <c r="B67" s="71"/>
      <c r="C67" s="83"/>
      <c r="D67" s="226"/>
      <c r="E67" s="126"/>
      <c r="F67" s="126"/>
      <c r="G67" s="126"/>
      <c r="H67" s="126"/>
      <c r="I67" s="169">
        <f t="shared" si="2"/>
        <v>0</v>
      </c>
      <c r="J67" s="133">
        <f t="shared" si="3"/>
        <v>0</v>
      </c>
    </row>
    <row r="68" spans="1:10" ht="27" customHeight="1">
      <c r="A68" s="79" t="s">
        <v>120</v>
      </c>
      <c r="B68" s="72" t="s">
        <v>105</v>
      </c>
      <c r="C68" s="80" t="s">
        <v>106</v>
      </c>
      <c r="D68" s="226"/>
      <c r="E68" s="126"/>
      <c r="F68" s="126"/>
      <c r="G68" s="126"/>
      <c r="H68" s="126"/>
      <c r="I68" s="169">
        <f t="shared" si="2"/>
        <v>0</v>
      </c>
      <c r="J68" s="133">
        <f t="shared" si="3"/>
        <v>0</v>
      </c>
    </row>
    <row r="69" spans="1:10" ht="24" customHeight="1">
      <c r="A69" s="89" t="s">
        <v>121</v>
      </c>
      <c r="B69" s="70" t="s">
        <v>107</v>
      </c>
      <c r="C69" s="80" t="s">
        <v>108</v>
      </c>
      <c r="D69" s="226"/>
      <c r="E69" s="126"/>
      <c r="F69" s="126"/>
      <c r="G69" s="126"/>
      <c r="H69" s="126"/>
      <c r="I69" s="169">
        <f t="shared" si="2"/>
        <v>0</v>
      </c>
      <c r="J69" s="133">
        <f t="shared" si="3"/>
        <v>0</v>
      </c>
    </row>
    <row r="70" spans="1:10" ht="23.25" customHeight="1">
      <c r="A70" s="144" t="s">
        <v>122</v>
      </c>
      <c r="B70" s="139" t="s">
        <v>85</v>
      </c>
      <c r="C70" s="140" t="s">
        <v>123</v>
      </c>
      <c r="D70" s="227">
        <f>D72+D73</f>
        <v>0</v>
      </c>
      <c r="E70" s="173">
        <f>E72+E73</f>
        <v>0</v>
      </c>
      <c r="F70" s="173">
        <f>F72+F73</f>
        <v>0</v>
      </c>
      <c r="G70" s="173">
        <f>G72+G73</f>
        <v>0</v>
      </c>
      <c r="H70" s="173">
        <f>H72+H73</f>
        <v>0</v>
      </c>
      <c r="I70" s="169">
        <f t="shared" si="2"/>
        <v>0</v>
      </c>
      <c r="J70" s="133">
        <f t="shared" si="3"/>
        <v>0</v>
      </c>
    </row>
    <row r="71" spans="1:10" ht="14.25" customHeight="1">
      <c r="A71" s="82" t="s">
        <v>58</v>
      </c>
      <c r="B71" s="71"/>
      <c r="C71" s="81"/>
      <c r="D71" s="48"/>
      <c r="E71" s="128"/>
      <c r="F71" s="127"/>
      <c r="G71" s="127"/>
      <c r="H71" s="127"/>
      <c r="I71" s="133">
        <f t="shared" si="2"/>
        <v>0</v>
      </c>
      <c r="J71" s="133">
        <f t="shared" si="3"/>
        <v>0</v>
      </c>
    </row>
    <row r="72" spans="1:10" ht="21.75" customHeight="1">
      <c r="A72" s="79" t="s">
        <v>126</v>
      </c>
      <c r="B72" s="72" t="s">
        <v>87</v>
      </c>
      <c r="C72" s="80" t="s">
        <v>124</v>
      </c>
      <c r="D72" s="226"/>
      <c r="E72" s="126"/>
      <c r="F72" s="126"/>
      <c r="G72" s="126"/>
      <c r="H72" s="126"/>
      <c r="I72" s="133">
        <f t="shared" si="2"/>
        <v>0</v>
      </c>
      <c r="J72" s="133">
        <f t="shared" si="3"/>
        <v>0</v>
      </c>
    </row>
    <row r="73" spans="1:10" ht="35.25" customHeight="1" thickBot="1">
      <c r="A73" s="114" t="s">
        <v>127</v>
      </c>
      <c r="B73" s="110" t="s">
        <v>89</v>
      </c>
      <c r="C73" s="111" t="s">
        <v>125</v>
      </c>
      <c r="D73" s="226"/>
      <c r="E73" s="126"/>
      <c r="F73" s="126"/>
      <c r="G73" s="126"/>
      <c r="H73" s="126"/>
      <c r="I73" s="133">
        <f t="shared" si="2"/>
        <v>0</v>
      </c>
      <c r="J73" s="133">
        <f t="shared" si="3"/>
        <v>0</v>
      </c>
    </row>
    <row r="74" spans="1:10" ht="18.75" customHeight="1">
      <c r="A74" s="144" t="s">
        <v>129</v>
      </c>
      <c r="B74" s="145" t="s">
        <v>104</v>
      </c>
      <c r="C74" s="140" t="s">
        <v>130</v>
      </c>
      <c r="D74" s="222">
        <f>D76+D77</f>
        <v>0</v>
      </c>
      <c r="E74" s="133">
        <f>E76+E77</f>
        <v>0</v>
      </c>
      <c r="F74" s="133">
        <f>F76+F77</f>
        <v>0</v>
      </c>
      <c r="G74" s="133">
        <f>G76+G77</f>
        <v>0</v>
      </c>
      <c r="H74" s="133">
        <f>H76+H77</f>
        <v>0</v>
      </c>
      <c r="I74" s="133">
        <f aca="true" t="shared" si="5" ref="I74:I95">E74+F74+G74+H74</f>
        <v>0</v>
      </c>
      <c r="J74" s="133">
        <f aca="true" t="shared" si="6" ref="J74:J94">D74-I74</f>
        <v>0</v>
      </c>
    </row>
    <row r="75" spans="1:10" ht="11.25" customHeight="1">
      <c r="A75" s="35" t="s">
        <v>58</v>
      </c>
      <c r="B75" s="71"/>
      <c r="C75" s="83"/>
      <c r="D75" s="226"/>
      <c r="E75" s="126"/>
      <c r="F75" s="126"/>
      <c r="G75" s="126"/>
      <c r="H75" s="126"/>
      <c r="I75" s="133">
        <f t="shared" si="5"/>
        <v>0</v>
      </c>
      <c r="J75" s="133">
        <f t="shared" si="6"/>
        <v>0</v>
      </c>
    </row>
    <row r="76" spans="1:10" ht="25.5" customHeight="1">
      <c r="A76" s="79" t="s">
        <v>139</v>
      </c>
      <c r="B76" s="72" t="s">
        <v>108</v>
      </c>
      <c r="C76" s="80" t="s">
        <v>131</v>
      </c>
      <c r="D76" s="226"/>
      <c r="E76" s="126"/>
      <c r="F76" s="126"/>
      <c r="G76" s="126"/>
      <c r="H76" s="126"/>
      <c r="I76" s="133">
        <f t="shared" si="5"/>
        <v>0</v>
      </c>
      <c r="J76" s="133">
        <f t="shared" si="6"/>
        <v>0</v>
      </c>
    </row>
    <row r="77" spans="1:10" ht="18.75" customHeight="1">
      <c r="A77" s="79" t="s">
        <v>140</v>
      </c>
      <c r="B77" s="70" t="s">
        <v>132</v>
      </c>
      <c r="C77" s="92" t="s">
        <v>133</v>
      </c>
      <c r="D77" s="226"/>
      <c r="E77" s="126"/>
      <c r="F77" s="126"/>
      <c r="G77" s="126"/>
      <c r="H77" s="126"/>
      <c r="I77" s="169">
        <f t="shared" si="5"/>
        <v>0</v>
      </c>
      <c r="J77" s="133">
        <f t="shared" si="6"/>
        <v>0</v>
      </c>
    </row>
    <row r="78" spans="1:10" ht="19.5" customHeight="1">
      <c r="A78" s="144" t="s">
        <v>134</v>
      </c>
      <c r="B78" s="139" t="s">
        <v>123</v>
      </c>
      <c r="C78" s="140" t="s">
        <v>135</v>
      </c>
      <c r="D78" s="225">
        <f>D80+D81</f>
        <v>0</v>
      </c>
      <c r="E78" s="133">
        <f>E80+E81</f>
        <v>0</v>
      </c>
      <c r="F78" s="133">
        <f>F80+F81</f>
        <v>0</v>
      </c>
      <c r="G78" s="133">
        <f>G80+G81</f>
        <v>0</v>
      </c>
      <c r="H78" s="133">
        <f>H80+H81</f>
        <v>0</v>
      </c>
      <c r="I78" s="169">
        <f t="shared" si="5"/>
        <v>0</v>
      </c>
      <c r="J78" s="133">
        <f t="shared" si="6"/>
        <v>0</v>
      </c>
    </row>
    <row r="79" spans="1:10" ht="12.75" customHeight="1">
      <c r="A79" s="35" t="s">
        <v>58</v>
      </c>
      <c r="B79" s="71"/>
      <c r="C79" s="83"/>
      <c r="D79" s="224"/>
      <c r="E79" s="126"/>
      <c r="F79" s="126"/>
      <c r="G79" s="126"/>
      <c r="H79" s="126"/>
      <c r="I79" s="169">
        <f t="shared" si="5"/>
        <v>0</v>
      </c>
      <c r="J79" s="133">
        <f t="shared" si="6"/>
        <v>0</v>
      </c>
    </row>
    <row r="80" spans="1:10" ht="15.75" customHeight="1">
      <c r="A80" s="79" t="s">
        <v>142</v>
      </c>
      <c r="B80" s="72" t="s">
        <v>125</v>
      </c>
      <c r="C80" s="80" t="s">
        <v>136</v>
      </c>
      <c r="D80" s="224"/>
      <c r="E80" s="126"/>
      <c r="F80" s="126"/>
      <c r="G80" s="126"/>
      <c r="H80" s="126"/>
      <c r="I80" s="169">
        <f t="shared" si="5"/>
        <v>0</v>
      </c>
      <c r="J80" s="133">
        <f t="shared" si="6"/>
        <v>0</v>
      </c>
    </row>
    <row r="81" spans="1:10" ht="23.25" customHeight="1">
      <c r="A81" s="79" t="s">
        <v>141</v>
      </c>
      <c r="B81" s="72" t="s">
        <v>137</v>
      </c>
      <c r="C81" s="80" t="s">
        <v>138</v>
      </c>
      <c r="D81" s="224"/>
      <c r="E81" s="126"/>
      <c r="F81" s="126"/>
      <c r="G81" s="126"/>
      <c r="H81" s="126"/>
      <c r="I81" s="169">
        <f t="shared" si="5"/>
        <v>0</v>
      </c>
      <c r="J81" s="133">
        <f t="shared" si="6"/>
        <v>0</v>
      </c>
    </row>
    <row r="82" spans="1:10" ht="23.25" customHeight="1">
      <c r="A82" s="146" t="s">
        <v>149</v>
      </c>
      <c r="B82" s="139" t="s">
        <v>130</v>
      </c>
      <c r="C82" s="147" t="s">
        <v>150</v>
      </c>
      <c r="D82" s="225">
        <v>22.13</v>
      </c>
      <c r="E82" s="133">
        <v>22.13</v>
      </c>
      <c r="F82" s="133"/>
      <c r="G82" s="133"/>
      <c r="H82" s="133"/>
      <c r="I82" s="169">
        <f t="shared" si="5"/>
        <v>22.13</v>
      </c>
      <c r="J82" s="133">
        <f t="shared" si="6"/>
        <v>0</v>
      </c>
    </row>
    <row r="83" spans="1:10" ht="25.5" customHeight="1">
      <c r="A83" s="137" t="s">
        <v>153</v>
      </c>
      <c r="B83" s="145" t="s">
        <v>135</v>
      </c>
      <c r="C83" s="140" t="s">
        <v>152</v>
      </c>
      <c r="D83" s="225">
        <f>D85+D86+D87+D88</f>
        <v>830567.35</v>
      </c>
      <c r="E83" s="133">
        <f>E85+E86+E87+E88</f>
        <v>830567.3500000001</v>
      </c>
      <c r="F83" s="133">
        <f>F85+F86+F87+F88</f>
        <v>0</v>
      </c>
      <c r="G83" s="133">
        <f>G85+G86+G87+G88</f>
        <v>0</v>
      </c>
      <c r="H83" s="133">
        <f>H85+H86+H87+H88</f>
        <v>0</v>
      </c>
      <c r="I83" s="133">
        <f t="shared" si="5"/>
        <v>830567.3500000001</v>
      </c>
      <c r="J83" s="133">
        <f t="shared" si="6"/>
        <v>0</v>
      </c>
    </row>
    <row r="84" spans="1:10" ht="12.75" customHeight="1">
      <c r="A84" s="35" t="s">
        <v>58</v>
      </c>
      <c r="B84" s="71"/>
      <c r="C84" s="81"/>
      <c r="D84" s="224"/>
      <c r="E84" s="126"/>
      <c r="F84" s="126"/>
      <c r="G84" s="126"/>
      <c r="H84" s="126"/>
      <c r="I84" s="133">
        <f t="shared" si="5"/>
        <v>0</v>
      </c>
      <c r="J84" s="133">
        <f t="shared" si="6"/>
        <v>0</v>
      </c>
    </row>
    <row r="85" spans="1:10" ht="16.5" customHeight="1">
      <c r="A85" s="93" t="s">
        <v>154</v>
      </c>
      <c r="B85" s="72" t="s">
        <v>144</v>
      </c>
      <c r="C85" s="80" t="s">
        <v>151</v>
      </c>
      <c r="D85" s="224">
        <v>397463.01</v>
      </c>
      <c r="E85" s="126">
        <v>397463.01</v>
      </c>
      <c r="F85" s="126"/>
      <c r="G85" s="126"/>
      <c r="H85" s="126"/>
      <c r="I85" s="133">
        <f t="shared" si="5"/>
        <v>397463.01</v>
      </c>
      <c r="J85" s="133">
        <f t="shared" si="6"/>
        <v>0</v>
      </c>
    </row>
    <row r="86" spans="1:10" ht="13.5" customHeight="1">
      <c r="A86" s="93" t="s">
        <v>155</v>
      </c>
      <c r="B86" s="72" t="s">
        <v>136</v>
      </c>
      <c r="C86" s="80" t="s">
        <v>158</v>
      </c>
      <c r="D86" s="224"/>
      <c r="E86" s="126"/>
      <c r="F86" s="126"/>
      <c r="G86" s="126"/>
      <c r="H86" s="126"/>
      <c r="I86" s="133">
        <f t="shared" si="5"/>
        <v>0</v>
      </c>
      <c r="J86" s="133">
        <f t="shared" si="6"/>
        <v>0</v>
      </c>
    </row>
    <row r="87" spans="1:10" ht="13.5" customHeight="1">
      <c r="A87" s="93" t="s">
        <v>156</v>
      </c>
      <c r="B87" s="72" t="s">
        <v>138</v>
      </c>
      <c r="C87" s="80" t="s">
        <v>159</v>
      </c>
      <c r="D87" s="224"/>
      <c r="E87" s="126"/>
      <c r="F87" s="126"/>
      <c r="G87" s="126"/>
      <c r="H87" s="126"/>
      <c r="I87" s="133">
        <f t="shared" si="5"/>
        <v>0</v>
      </c>
      <c r="J87" s="133">
        <f t="shared" si="6"/>
        <v>0</v>
      </c>
    </row>
    <row r="88" spans="1:10" ht="15" customHeight="1">
      <c r="A88" s="93" t="s">
        <v>157</v>
      </c>
      <c r="B88" s="70" t="s">
        <v>146</v>
      </c>
      <c r="C88" s="80" t="s">
        <v>160</v>
      </c>
      <c r="D88" s="224">
        <f>172186.6+44647.15+130270.59+80000+6000</f>
        <v>433104.33999999997</v>
      </c>
      <c r="E88" s="126">
        <v>433104.34</v>
      </c>
      <c r="F88" s="126"/>
      <c r="G88" s="126"/>
      <c r="H88" s="126"/>
      <c r="I88" s="133">
        <f t="shared" si="5"/>
        <v>433104.34</v>
      </c>
      <c r="J88" s="133">
        <f t="shared" si="6"/>
        <v>0</v>
      </c>
    </row>
    <row r="89" spans="1:10" ht="30" customHeight="1">
      <c r="A89" s="137" t="s">
        <v>171</v>
      </c>
      <c r="B89" s="145" t="s">
        <v>143</v>
      </c>
      <c r="C89" s="140" t="s">
        <v>20</v>
      </c>
      <c r="D89" s="225">
        <f>D91+D92+D93</f>
        <v>0</v>
      </c>
      <c r="E89" s="169">
        <f>E91+E92+E93</f>
        <v>0</v>
      </c>
      <c r="F89" s="169">
        <f>F91+F92+F93</f>
        <v>0</v>
      </c>
      <c r="G89" s="169">
        <f>G91+G92+G93</f>
        <v>0</v>
      </c>
      <c r="H89" s="169">
        <f>H91+H92+H93</f>
        <v>0</v>
      </c>
      <c r="I89" s="133">
        <f t="shared" si="5"/>
        <v>0</v>
      </c>
      <c r="J89" s="133">
        <f t="shared" si="6"/>
        <v>0</v>
      </c>
    </row>
    <row r="90" spans="1:10" ht="10.5" customHeight="1">
      <c r="A90" s="35" t="s">
        <v>68</v>
      </c>
      <c r="B90" s="71"/>
      <c r="C90" s="81"/>
      <c r="D90" s="226"/>
      <c r="E90" s="126"/>
      <c r="F90" s="126"/>
      <c r="G90" s="126"/>
      <c r="H90" s="126"/>
      <c r="I90" s="133">
        <f t="shared" si="5"/>
        <v>0</v>
      </c>
      <c r="J90" s="133">
        <f t="shared" si="6"/>
        <v>0</v>
      </c>
    </row>
    <row r="91" spans="1:10" ht="22.5" customHeight="1">
      <c r="A91" s="93" t="s">
        <v>236</v>
      </c>
      <c r="B91" s="72" t="s">
        <v>145</v>
      </c>
      <c r="C91" s="80" t="s">
        <v>23</v>
      </c>
      <c r="D91" s="226"/>
      <c r="E91" s="126"/>
      <c r="F91" s="126"/>
      <c r="G91" s="126"/>
      <c r="H91" s="126"/>
      <c r="I91" s="133">
        <f t="shared" si="5"/>
        <v>0</v>
      </c>
      <c r="J91" s="133">
        <f t="shared" si="6"/>
        <v>0</v>
      </c>
    </row>
    <row r="92" spans="1:10" ht="19.5" customHeight="1">
      <c r="A92" s="93" t="s">
        <v>173</v>
      </c>
      <c r="B92" s="72" t="s">
        <v>147</v>
      </c>
      <c r="C92" s="80" t="s">
        <v>172</v>
      </c>
      <c r="D92" s="226"/>
      <c r="E92" s="126"/>
      <c r="F92" s="126"/>
      <c r="G92" s="126"/>
      <c r="H92" s="126"/>
      <c r="I92" s="133">
        <f t="shared" si="5"/>
        <v>0</v>
      </c>
      <c r="J92" s="133">
        <f t="shared" si="6"/>
        <v>0</v>
      </c>
    </row>
    <row r="93" spans="1:10" ht="18" customHeight="1" thickBot="1">
      <c r="A93" s="116" t="s">
        <v>174</v>
      </c>
      <c r="B93" s="110" t="s">
        <v>148</v>
      </c>
      <c r="C93" s="111" t="s">
        <v>175</v>
      </c>
      <c r="D93" s="226"/>
      <c r="E93" s="126"/>
      <c r="F93" s="126"/>
      <c r="G93" s="126"/>
      <c r="H93" s="126"/>
      <c r="I93" s="133">
        <f t="shared" si="5"/>
        <v>0</v>
      </c>
      <c r="J93" s="133">
        <f t="shared" si="6"/>
        <v>0</v>
      </c>
    </row>
    <row r="94" spans="1:10" ht="8.25" customHeight="1" thickBot="1">
      <c r="A94" s="91"/>
      <c r="B94" s="23"/>
      <c r="C94" s="23"/>
      <c r="D94" s="154"/>
      <c r="E94" s="154"/>
      <c r="F94" s="154"/>
      <c r="G94" s="154"/>
      <c r="H94" s="154"/>
      <c r="I94" s="154"/>
      <c r="J94" s="133">
        <f t="shared" si="6"/>
        <v>0</v>
      </c>
    </row>
    <row r="95" spans="1:10" ht="25.5" customHeight="1" thickBot="1">
      <c r="A95" s="117" t="s">
        <v>36</v>
      </c>
      <c r="B95" s="90">
        <v>450</v>
      </c>
      <c r="C95" s="90" t="s">
        <v>30</v>
      </c>
      <c r="D95" s="155">
        <f>D19-D51</f>
        <v>0</v>
      </c>
      <c r="E95" s="155">
        <f>E19-E51</f>
        <v>46043.300000000745</v>
      </c>
      <c r="F95" s="155">
        <f>F19-F51</f>
        <v>0</v>
      </c>
      <c r="G95" s="155">
        <f>G19-G51</f>
        <v>-46043.299999999996</v>
      </c>
      <c r="H95" s="155">
        <f>H19-H51</f>
        <v>0</v>
      </c>
      <c r="I95" s="133">
        <f t="shared" si="5"/>
        <v>7.494236342608929E-10</v>
      </c>
      <c r="J95" s="133"/>
    </row>
    <row r="96" spans="3:10" ht="15">
      <c r="C96" s="34" t="s">
        <v>170</v>
      </c>
      <c r="E96" s="11"/>
      <c r="F96" s="11"/>
      <c r="G96" s="11"/>
      <c r="H96" s="11"/>
      <c r="J96" s="47" t="s">
        <v>161</v>
      </c>
    </row>
    <row r="97" spans="1:10" ht="11.25" customHeight="1">
      <c r="A97" s="33"/>
      <c r="B97" s="38"/>
      <c r="C97" s="38"/>
      <c r="D97" s="14"/>
      <c r="E97" s="15"/>
      <c r="F97" s="15"/>
      <c r="G97" s="15"/>
      <c r="H97" s="15"/>
      <c r="I97" s="15"/>
      <c r="J97" s="16"/>
    </row>
    <row r="98" spans="1:10" ht="12.75">
      <c r="A98" s="7"/>
      <c r="B98" s="8"/>
      <c r="C98" s="8"/>
      <c r="D98" s="6"/>
      <c r="E98" s="25"/>
      <c r="F98" s="31" t="s">
        <v>210</v>
      </c>
      <c r="G98" s="31"/>
      <c r="H98" s="112"/>
      <c r="I98" s="113"/>
      <c r="J98" s="17"/>
    </row>
    <row r="99" spans="1:10" ht="10.5" customHeight="1">
      <c r="A99" s="36"/>
      <c r="B99" s="8" t="s">
        <v>13</v>
      </c>
      <c r="C99" s="8" t="s">
        <v>80</v>
      </c>
      <c r="D99" s="6" t="s">
        <v>43</v>
      </c>
      <c r="E99" s="27" t="s">
        <v>6</v>
      </c>
      <c r="F99" s="32" t="s">
        <v>6</v>
      </c>
      <c r="G99" s="49" t="s">
        <v>6</v>
      </c>
      <c r="H99" s="49"/>
      <c r="I99" s="26"/>
      <c r="J99" s="17" t="s">
        <v>209</v>
      </c>
    </row>
    <row r="100" spans="1:10" ht="10.5" customHeight="1">
      <c r="A100" s="8" t="s">
        <v>5</v>
      </c>
      <c r="B100" s="8" t="s">
        <v>14</v>
      </c>
      <c r="C100" s="8" t="s">
        <v>81</v>
      </c>
      <c r="D100" s="6" t="s">
        <v>44</v>
      </c>
      <c r="E100" s="28" t="s">
        <v>47</v>
      </c>
      <c r="F100" s="6" t="s">
        <v>7</v>
      </c>
      <c r="G100" s="6" t="s">
        <v>214</v>
      </c>
      <c r="H100" s="6" t="s">
        <v>211</v>
      </c>
      <c r="I100" s="6" t="s">
        <v>9</v>
      </c>
      <c r="J100" s="17" t="s">
        <v>44</v>
      </c>
    </row>
    <row r="101" spans="1:10" ht="9.75" customHeight="1">
      <c r="A101" s="7"/>
      <c r="B101" s="8" t="s">
        <v>15</v>
      </c>
      <c r="C101" s="8" t="s">
        <v>82</v>
      </c>
      <c r="D101" s="6" t="s">
        <v>45</v>
      </c>
      <c r="E101" s="28" t="s">
        <v>8</v>
      </c>
      <c r="F101" s="6" t="s">
        <v>8</v>
      </c>
      <c r="G101" s="6" t="s">
        <v>48</v>
      </c>
      <c r="H101" s="6" t="s">
        <v>212</v>
      </c>
      <c r="I101" s="6"/>
      <c r="J101" s="17" t="s">
        <v>45</v>
      </c>
    </row>
    <row r="102" spans="1:10" ht="9.75" customHeight="1" thickBot="1">
      <c r="A102" s="4">
        <v>1</v>
      </c>
      <c r="B102" s="10">
        <v>2</v>
      </c>
      <c r="C102" s="10"/>
      <c r="D102" s="5" t="s">
        <v>2</v>
      </c>
      <c r="E102" s="29" t="s">
        <v>3</v>
      </c>
      <c r="F102" s="5" t="s">
        <v>10</v>
      </c>
      <c r="G102" s="5" t="s">
        <v>11</v>
      </c>
      <c r="H102" s="5" t="s">
        <v>12</v>
      </c>
      <c r="I102" s="5" t="s">
        <v>33</v>
      </c>
      <c r="J102" s="18" t="s">
        <v>213</v>
      </c>
    </row>
    <row r="103" spans="1:10" ht="27" customHeight="1">
      <c r="A103" s="99" t="s">
        <v>198</v>
      </c>
      <c r="B103" s="39" t="s">
        <v>20</v>
      </c>
      <c r="C103" s="41"/>
      <c r="D103" s="158">
        <f>D105+D115+D126+D140+D144</f>
        <v>0</v>
      </c>
      <c r="E103" s="158">
        <f>E105+E115+E126+E129+E140+E144</f>
        <v>-46043.299999999996</v>
      </c>
      <c r="F103" s="158">
        <f>F105+F115+F126+F129+F140+F144</f>
        <v>0</v>
      </c>
      <c r="G103" s="158">
        <f>G105+G115+G126+G129+G140+G144</f>
        <v>46043.299999999996</v>
      </c>
      <c r="H103" s="158">
        <f>H105+H115+H126+H129+H140+H144</f>
        <v>0</v>
      </c>
      <c r="I103" s="133">
        <f aca="true" t="shared" si="7" ref="I103:I132">E103+F103+G103+H103</f>
        <v>0</v>
      </c>
      <c r="J103" s="133"/>
    </row>
    <row r="104" spans="1:10" ht="11.25" customHeight="1">
      <c r="A104" s="43" t="s">
        <v>22</v>
      </c>
      <c r="B104" s="44"/>
      <c r="C104" s="50"/>
      <c r="D104" s="148"/>
      <c r="E104" s="129"/>
      <c r="F104" s="129"/>
      <c r="G104" s="130"/>
      <c r="H104" s="130"/>
      <c r="I104" s="133">
        <f t="shared" si="7"/>
        <v>0</v>
      </c>
      <c r="J104" s="131"/>
    </row>
    <row r="105" spans="1:10" ht="16.5" customHeight="1">
      <c r="A105" s="137" t="s">
        <v>192</v>
      </c>
      <c r="B105" s="159" t="s">
        <v>23</v>
      </c>
      <c r="C105" s="74"/>
      <c r="D105" s="133">
        <f>D107+D108+D109+D110+D111+D112+D113+D114</f>
        <v>0</v>
      </c>
      <c r="E105" s="133">
        <f>E107+E108+E109+E110+E111+E112+E113+E114</f>
        <v>0</v>
      </c>
      <c r="F105" s="133">
        <f>F107+F108+F109+F110+F111+F112+F113+F114</f>
        <v>0</v>
      </c>
      <c r="G105" s="133">
        <f>G107+G108+G109+G110+G111+G112+G113+G114</f>
        <v>0</v>
      </c>
      <c r="H105" s="133">
        <f>H107+H108+H109+H110+H111+H112+H113+H114</f>
        <v>0</v>
      </c>
      <c r="I105" s="133">
        <f t="shared" si="7"/>
        <v>0</v>
      </c>
      <c r="J105" s="132"/>
    </row>
    <row r="106" spans="1:10" ht="12.75" customHeight="1">
      <c r="A106" s="43" t="s">
        <v>194</v>
      </c>
      <c r="B106" s="44"/>
      <c r="C106" s="75"/>
      <c r="D106" s="126"/>
      <c r="E106" s="126"/>
      <c r="F106" s="126"/>
      <c r="G106" s="126"/>
      <c r="H106" s="126"/>
      <c r="I106" s="133">
        <f t="shared" si="7"/>
        <v>0</v>
      </c>
      <c r="J106" s="131"/>
    </row>
    <row r="107" spans="1:10" ht="12" customHeight="1">
      <c r="A107" s="96" t="s">
        <v>216</v>
      </c>
      <c r="B107" s="46" t="s">
        <v>182</v>
      </c>
      <c r="C107" s="74" t="s">
        <v>66</v>
      </c>
      <c r="D107" s="126"/>
      <c r="E107" s="126"/>
      <c r="F107" s="126"/>
      <c r="G107" s="126"/>
      <c r="H107" s="126"/>
      <c r="I107" s="133">
        <f t="shared" si="7"/>
        <v>0</v>
      </c>
      <c r="J107" s="132"/>
    </row>
    <row r="108" spans="1:10" ht="14.25" customHeight="1">
      <c r="A108" s="96" t="s">
        <v>217</v>
      </c>
      <c r="B108" s="46" t="s">
        <v>183</v>
      </c>
      <c r="C108" s="74" t="s">
        <v>66</v>
      </c>
      <c r="D108" s="126"/>
      <c r="E108" s="126"/>
      <c r="F108" s="126"/>
      <c r="G108" s="126"/>
      <c r="H108" s="126"/>
      <c r="I108" s="133">
        <f t="shared" si="7"/>
        <v>0</v>
      </c>
      <c r="J108" s="132"/>
    </row>
    <row r="109" spans="1:10" s="59" customFormat="1" ht="25.5" customHeight="1">
      <c r="A109" s="97" t="s">
        <v>238</v>
      </c>
      <c r="B109" s="60" t="s">
        <v>184</v>
      </c>
      <c r="C109" s="76" t="s">
        <v>196</v>
      </c>
      <c r="D109" s="126"/>
      <c r="E109" s="126"/>
      <c r="F109" s="126"/>
      <c r="G109" s="126"/>
      <c r="H109" s="126"/>
      <c r="I109" s="133">
        <f t="shared" si="7"/>
        <v>0</v>
      </c>
      <c r="J109" s="149"/>
    </row>
    <row r="110" spans="1:10" s="59" customFormat="1" ht="15.75" customHeight="1">
      <c r="A110" s="97" t="s">
        <v>239</v>
      </c>
      <c r="B110" s="60" t="s">
        <v>185</v>
      </c>
      <c r="C110" s="76" t="s">
        <v>197</v>
      </c>
      <c r="D110" s="126"/>
      <c r="E110" s="126"/>
      <c r="F110" s="126"/>
      <c r="G110" s="126"/>
      <c r="H110" s="126"/>
      <c r="I110" s="133">
        <f t="shared" si="7"/>
        <v>0</v>
      </c>
      <c r="J110" s="149"/>
    </row>
    <row r="111" spans="1:10" s="59" customFormat="1" ht="16.5" customHeight="1">
      <c r="A111" s="97" t="s">
        <v>179</v>
      </c>
      <c r="B111" s="60" t="s">
        <v>186</v>
      </c>
      <c r="C111" s="76" t="s">
        <v>188</v>
      </c>
      <c r="D111" s="126"/>
      <c r="E111" s="126"/>
      <c r="F111" s="126"/>
      <c r="G111" s="126"/>
      <c r="H111" s="126"/>
      <c r="I111" s="133">
        <f t="shared" si="7"/>
        <v>0</v>
      </c>
      <c r="J111" s="149"/>
    </row>
    <row r="112" spans="1:10" s="59" customFormat="1" ht="15.75" customHeight="1">
      <c r="A112" s="97" t="s">
        <v>178</v>
      </c>
      <c r="B112" s="61" t="s">
        <v>215</v>
      </c>
      <c r="C112" s="76" t="s">
        <v>187</v>
      </c>
      <c r="D112" s="126"/>
      <c r="E112" s="126"/>
      <c r="F112" s="126"/>
      <c r="G112" s="126"/>
      <c r="H112" s="126"/>
      <c r="I112" s="133">
        <f t="shared" si="7"/>
        <v>0</v>
      </c>
      <c r="J112" s="133"/>
    </row>
    <row r="113" spans="1:10" s="59" customFormat="1" ht="15.75" customHeight="1">
      <c r="A113" s="97" t="s">
        <v>180</v>
      </c>
      <c r="B113" s="60" t="s">
        <v>241</v>
      </c>
      <c r="C113" s="76" t="s">
        <v>24</v>
      </c>
      <c r="D113" s="126"/>
      <c r="E113" s="126"/>
      <c r="F113" s="126"/>
      <c r="G113" s="126"/>
      <c r="H113" s="126"/>
      <c r="I113" s="133">
        <f t="shared" si="7"/>
        <v>0</v>
      </c>
      <c r="J113" s="149"/>
    </row>
    <row r="114" spans="1:10" s="59" customFormat="1" ht="15.75" customHeight="1">
      <c r="A114" s="97" t="s">
        <v>181</v>
      </c>
      <c r="B114" s="60" t="s">
        <v>240</v>
      </c>
      <c r="C114" s="76" t="s">
        <v>189</v>
      </c>
      <c r="D114" s="126"/>
      <c r="E114" s="126"/>
      <c r="F114" s="126"/>
      <c r="G114" s="126"/>
      <c r="H114" s="126"/>
      <c r="I114" s="133">
        <f t="shared" si="7"/>
        <v>0</v>
      </c>
      <c r="J114" s="149"/>
    </row>
    <row r="115" spans="1:10" s="59" customFormat="1" ht="20.25" customHeight="1">
      <c r="A115" s="137" t="s">
        <v>193</v>
      </c>
      <c r="B115" s="160" t="s">
        <v>46</v>
      </c>
      <c r="C115" s="76"/>
      <c r="D115" s="133">
        <f>D117+D118+D119+D120</f>
        <v>0</v>
      </c>
      <c r="E115" s="133">
        <f>E117+E118+E119+E120</f>
        <v>0</v>
      </c>
      <c r="F115" s="133">
        <f>F117+F118+F119+F120</f>
        <v>0</v>
      </c>
      <c r="G115" s="133">
        <f>G117+G118+G119+G120</f>
        <v>0</v>
      </c>
      <c r="H115" s="133">
        <f>H117+H118+H119+H120</f>
        <v>0</v>
      </c>
      <c r="I115" s="133">
        <f t="shared" si="7"/>
        <v>0</v>
      </c>
      <c r="J115" s="149"/>
    </row>
    <row r="116" spans="1:10" s="59" customFormat="1" ht="9.75" customHeight="1">
      <c r="A116" s="67" t="s">
        <v>195</v>
      </c>
      <c r="B116" s="68"/>
      <c r="C116" s="77"/>
      <c r="D116" s="126"/>
      <c r="E116" s="126"/>
      <c r="F116" s="126"/>
      <c r="G116" s="126"/>
      <c r="H116" s="126"/>
      <c r="I116" s="133">
        <f t="shared" si="7"/>
        <v>0</v>
      </c>
      <c r="J116" s="150"/>
    </row>
    <row r="117" spans="1:10" ht="17.25" customHeight="1">
      <c r="A117" s="96" t="s">
        <v>216</v>
      </c>
      <c r="B117" s="46" t="s">
        <v>218</v>
      </c>
      <c r="C117" s="74" t="s">
        <v>66</v>
      </c>
      <c r="D117" s="126"/>
      <c r="E117" s="126"/>
      <c r="F117" s="126"/>
      <c r="G117" s="126"/>
      <c r="H117" s="126"/>
      <c r="I117" s="133">
        <f t="shared" si="7"/>
        <v>0</v>
      </c>
      <c r="J117" s="132"/>
    </row>
    <row r="118" spans="1:10" ht="19.5" customHeight="1">
      <c r="A118" s="96" t="s">
        <v>217</v>
      </c>
      <c r="B118" s="46" t="s">
        <v>219</v>
      </c>
      <c r="C118" s="74" t="s">
        <v>66</v>
      </c>
      <c r="D118" s="126"/>
      <c r="E118" s="126"/>
      <c r="F118" s="126"/>
      <c r="G118" s="126"/>
      <c r="H118" s="126"/>
      <c r="I118" s="133">
        <f t="shared" si="7"/>
        <v>0</v>
      </c>
      <c r="J118" s="132"/>
    </row>
    <row r="119" spans="1:10" s="59" customFormat="1" ht="14.25" customHeight="1">
      <c r="A119" s="97" t="s">
        <v>180</v>
      </c>
      <c r="B119" s="61" t="s">
        <v>220</v>
      </c>
      <c r="C119" s="76" t="s">
        <v>25</v>
      </c>
      <c r="D119" s="126"/>
      <c r="E119" s="126"/>
      <c r="F119" s="126"/>
      <c r="G119" s="126"/>
      <c r="H119" s="126"/>
      <c r="I119" s="133">
        <f t="shared" si="7"/>
        <v>0</v>
      </c>
      <c r="J119" s="149"/>
    </row>
    <row r="120" spans="1:10" s="59" customFormat="1" ht="14.25" customHeight="1">
      <c r="A120" s="97" t="s">
        <v>181</v>
      </c>
      <c r="B120" s="60" t="s">
        <v>221</v>
      </c>
      <c r="C120" s="76" t="s">
        <v>26</v>
      </c>
      <c r="D120" s="126"/>
      <c r="E120" s="126"/>
      <c r="F120" s="126"/>
      <c r="G120" s="126"/>
      <c r="H120" s="126"/>
      <c r="I120" s="133">
        <f t="shared" si="7"/>
        <v>0</v>
      </c>
      <c r="J120" s="149"/>
    </row>
    <row r="121" spans="1:10" ht="12.75">
      <c r="A121" s="7"/>
      <c r="B121" s="8"/>
      <c r="C121" s="8"/>
      <c r="D121" s="6"/>
      <c r="E121" s="25"/>
      <c r="F121" s="31" t="s">
        <v>210</v>
      </c>
      <c r="G121" s="31"/>
      <c r="H121" s="112"/>
      <c r="I121" s="113"/>
      <c r="J121" s="17"/>
    </row>
    <row r="122" spans="1:10" ht="10.5" customHeight="1">
      <c r="A122" s="36"/>
      <c r="B122" s="8" t="s">
        <v>13</v>
      </c>
      <c r="C122" s="8" t="s">
        <v>80</v>
      </c>
      <c r="D122" s="6" t="s">
        <v>43</v>
      </c>
      <c r="E122" s="27" t="s">
        <v>6</v>
      </c>
      <c r="F122" s="32" t="s">
        <v>6</v>
      </c>
      <c r="G122" s="49" t="s">
        <v>6</v>
      </c>
      <c r="H122" s="49"/>
      <c r="I122" s="26"/>
      <c r="J122" s="17" t="s">
        <v>209</v>
      </c>
    </row>
    <row r="123" spans="1:10" ht="10.5" customHeight="1">
      <c r="A123" s="8" t="s">
        <v>5</v>
      </c>
      <c r="B123" s="8" t="s">
        <v>14</v>
      </c>
      <c r="C123" s="8" t="s">
        <v>81</v>
      </c>
      <c r="D123" s="6" t="s">
        <v>44</v>
      </c>
      <c r="E123" s="28" t="s">
        <v>47</v>
      </c>
      <c r="F123" s="6" t="s">
        <v>7</v>
      </c>
      <c r="G123" s="6" t="s">
        <v>214</v>
      </c>
      <c r="H123" s="6" t="s">
        <v>211</v>
      </c>
      <c r="I123" s="6" t="s">
        <v>9</v>
      </c>
      <c r="J123" s="17" t="s">
        <v>44</v>
      </c>
    </row>
    <row r="124" spans="1:10" ht="9.75" customHeight="1">
      <c r="A124" s="7"/>
      <c r="B124" s="8" t="s">
        <v>15</v>
      </c>
      <c r="C124" s="8" t="s">
        <v>82</v>
      </c>
      <c r="D124" s="6" t="s">
        <v>45</v>
      </c>
      <c r="E124" s="28" t="s">
        <v>8</v>
      </c>
      <c r="F124" s="6" t="s">
        <v>8</v>
      </c>
      <c r="G124" s="6" t="s">
        <v>48</v>
      </c>
      <c r="H124" s="6" t="s">
        <v>212</v>
      </c>
      <c r="I124" s="6"/>
      <c r="J124" s="17" t="s">
        <v>45</v>
      </c>
    </row>
    <row r="125" spans="1:10" ht="9.75" customHeight="1" thickBot="1">
      <c r="A125" s="4">
        <v>1</v>
      </c>
      <c r="B125" s="10">
        <v>2</v>
      </c>
      <c r="C125" s="10"/>
      <c r="D125" s="5" t="s">
        <v>2</v>
      </c>
      <c r="E125" s="29" t="s">
        <v>3</v>
      </c>
      <c r="F125" s="5" t="s">
        <v>10</v>
      </c>
      <c r="G125" s="5" t="s">
        <v>11</v>
      </c>
      <c r="H125" s="5" t="s">
        <v>12</v>
      </c>
      <c r="I125" s="5" t="s">
        <v>33</v>
      </c>
      <c r="J125" s="18" t="s">
        <v>213</v>
      </c>
    </row>
    <row r="126" spans="1:10" ht="20.25" customHeight="1">
      <c r="A126" s="137" t="s">
        <v>29</v>
      </c>
      <c r="B126" s="40" t="s">
        <v>21</v>
      </c>
      <c r="C126" s="74" t="s">
        <v>30</v>
      </c>
      <c r="D126" s="133">
        <f>D127-D128</f>
        <v>0</v>
      </c>
      <c r="E126" s="133">
        <f>E127+E128</f>
        <v>0</v>
      </c>
      <c r="F126" s="133">
        <f>F127+F128</f>
        <v>0</v>
      </c>
      <c r="G126" s="133">
        <f>G127+G128</f>
        <v>0</v>
      </c>
      <c r="H126" s="133">
        <f>H127+H128</f>
        <v>0</v>
      </c>
      <c r="I126" s="133">
        <f t="shared" si="7"/>
        <v>0</v>
      </c>
      <c r="J126" s="133"/>
    </row>
    <row r="127" spans="1:10" ht="19.5" customHeight="1">
      <c r="A127" s="96" t="s">
        <v>37</v>
      </c>
      <c r="B127" s="40" t="s">
        <v>24</v>
      </c>
      <c r="C127" s="74" t="s">
        <v>196</v>
      </c>
      <c r="D127" s="126"/>
      <c r="E127" s="126">
        <f>-E19</f>
        <v>-9696364.64</v>
      </c>
      <c r="F127" s="126"/>
      <c r="G127" s="126">
        <f>-G51</f>
        <v>-46043.299999999996</v>
      </c>
      <c r="H127" s="126"/>
      <c r="I127" s="133">
        <f t="shared" si="7"/>
        <v>-9742407.940000001</v>
      </c>
      <c r="J127" s="136"/>
    </row>
    <row r="128" spans="1:10" ht="17.25" customHeight="1">
      <c r="A128" s="96" t="s">
        <v>38</v>
      </c>
      <c r="B128" s="40" t="s">
        <v>25</v>
      </c>
      <c r="C128" s="74" t="s">
        <v>197</v>
      </c>
      <c r="D128" s="126"/>
      <c r="E128" s="126">
        <f>I51</f>
        <v>9696364.64</v>
      </c>
      <c r="F128" s="126"/>
      <c r="G128" s="126">
        <f>G51</f>
        <v>46043.299999999996</v>
      </c>
      <c r="H128" s="126"/>
      <c r="I128" s="133">
        <f t="shared" si="7"/>
        <v>9742407.940000001</v>
      </c>
      <c r="J128" s="136"/>
    </row>
    <row r="129" spans="1:10" ht="26.25" customHeight="1">
      <c r="A129" s="137" t="s">
        <v>242</v>
      </c>
      <c r="B129" s="44" t="s">
        <v>243</v>
      </c>
      <c r="C129" s="100" t="s">
        <v>30</v>
      </c>
      <c r="D129" s="133">
        <f>D131-D132</f>
        <v>0</v>
      </c>
      <c r="E129" s="133">
        <f>E131+E132</f>
        <v>-46043.299999999996</v>
      </c>
      <c r="F129" s="133">
        <f>F131+F132</f>
        <v>0</v>
      </c>
      <c r="G129" s="133">
        <f>G131+G132</f>
        <v>46043.299999999996</v>
      </c>
      <c r="H129" s="133">
        <f>H131+H132</f>
        <v>0</v>
      </c>
      <c r="I129" s="133">
        <f t="shared" si="7"/>
        <v>0</v>
      </c>
      <c r="J129" s="151"/>
    </row>
    <row r="130" spans="1:10" ht="15" customHeight="1">
      <c r="A130" s="43" t="s">
        <v>58</v>
      </c>
      <c r="B130" s="44"/>
      <c r="C130" s="75"/>
      <c r="D130" s="126"/>
      <c r="E130" s="126"/>
      <c r="F130" s="126"/>
      <c r="G130" s="126"/>
      <c r="H130" s="126"/>
      <c r="I130" s="133">
        <f t="shared" si="7"/>
        <v>0</v>
      </c>
      <c r="J130" s="152"/>
    </row>
    <row r="131" spans="1:10" ht="12.75" customHeight="1">
      <c r="A131" s="96" t="s">
        <v>244</v>
      </c>
      <c r="B131" s="46" t="s">
        <v>246</v>
      </c>
      <c r="C131" s="75" t="s">
        <v>196</v>
      </c>
      <c r="D131" s="126"/>
      <c r="E131" s="126"/>
      <c r="F131" s="126"/>
      <c r="G131" s="126">
        <f>G51</f>
        <v>46043.299999999996</v>
      </c>
      <c r="H131" s="126"/>
      <c r="I131" s="133">
        <f t="shared" si="7"/>
        <v>46043.299999999996</v>
      </c>
      <c r="J131" s="153"/>
    </row>
    <row r="132" spans="1:10" ht="20.25" customHeight="1">
      <c r="A132" s="96" t="s">
        <v>245</v>
      </c>
      <c r="B132" s="40" t="s">
        <v>247</v>
      </c>
      <c r="C132" s="42" t="s">
        <v>197</v>
      </c>
      <c r="D132" s="126"/>
      <c r="E132" s="126">
        <f>-G51</f>
        <v>-46043.299999999996</v>
      </c>
      <c r="F132" s="126"/>
      <c r="G132" s="126"/>
      <c r="H132" s="126"/>
      <c r="I132" s="133">
        <f t="shared" si="7"/>
        <v>-46043.299999999996</v>
      </c>
      <c r="J132" s="151"/>
    </row>
    <row r="133" spans="3:10" ht="15">
      <c r="C133" s="34"/>
      <c r="E133" s="11"/>
      <c r="F133" s="11"/>
      <c r="G133" s="11"/>
      <c r="H133" s="11"/>
      <c r="J133" s="47" t="s">
        <v>199</v>
      </c>
    </row>
    <row r="134" spans="1:10" ht="5.25" customHeight="1">
      <c r="A134" s="33"/>
      <c r="B134" s="38"/>
      <c r="C134" s="38"/>
      <c r="D134" s="14"/>
      <c r="E134" s="15"/>
      <c r="F134" s="15"/>
      <c r="G134" s="15"/>
      <c r="H134" s="15"/>
      <c r="I134" s="15"/>
      <c r="J134" s="16"/>
    </row>
    <row r="140" spans="1:10" ht="32.25" customHeight="1">
      <c r="A140" s="137" t="s">
        <v>32</v>
      </c>
      <c r="B140" s="156" t="s">
        <v>26</v>
      </c>
      <c r="C140" s="100" t="s">
        <v>30</v>
      </c>
      <c r="D140" s="133">
        <f>D142-D143</f>
        <v>0</v>
      </c>
      <c r="E140" s="133">
        <f>E142-E143</f>
        <v>0</v>
      </c>
      <c r="F140" s="133">
        <f>F142-F143</f>
        <v>0</v>
      </c>
      <c r="G140" s="133">
        <f>G142-G143</f>
        <v>0</v>
      </c>
      <c r="H140" s="133">
        <f>H142-H143</f>
        <v>0</v>
      </c>
      <c r="I140" s="133">
        <f aca="true" t="shared" si="8" ref="I140:I147">E140+F140+G140+H140</f>
        <v>0</v>
      </c>
      <c r="J140" s="151"/>
    </row>
    <row r="141" spans="1:10" ht="15" customHeight="1">
      <c r="A141" s="43" t="s">
        <v>58</v>
      </c>
      <c r="B141" s="44"/>
      <c r="C141" s="75"/>
      <c r="D141" s="126"/>
      <c r="E141" s="126"/>
      <c r="F141" s="126"/>
      <c r="G141" s="126"/>
      <c r="H141" s="126"/>
      <c r="I141" s="133">
        <f t="shared" si="8"/>
        <v>0</v>
      </c>
      <c r="J141" s="152"/>
    </row>
    <row r="142" spans="1:10" ht="30.75" customHeight="1">
      <c r="A142" s="96" t="s">
        <v>200</v>
      </c>
      <c r="B142" s="46" t="s">
        <v>27</v>
      </c>
      <c r="C142" s="75"/>
      <c r="D142" s="126"/>
      <c r="E142" s="126"/>
      <c r="F142" s="126"/>
      <c r="G142" s="126"/>
      <c r="H142" s="126"/>
      <c r="I142" s="133">
        <f t="shared" si="8"/>
        <v>0</v>
      </c>
      <c r="J142" s="153"/>
    </row>
    <row r="143" spans="1:10" ht="27.75" customHeight="1">
      <c r="A143" s="96" t="s">
        <v>201</v>
      </c>
      <c r="B143" s="40" t="s">
        <v>28</v>
      </c>
      <c r="C143" s="42"/>
      <c r="D143" s="126"/>
      <c r="E143" s="126"/>
      <c r="F143" s="126"/>
      <c r="G143" s="126"/>
      <c r="H143" s="126"/>
      <c r="I143" s="133">
        <f t="shared" si="8"/>
        <v>0</v>
      </c>
      <c r="J143" s="151"/>
    </row>
    <row r="144" spans="1:10" ht="36.75" customHeight="1">
      <c r="A144" s="137" t="s">
        <v>205</v>
      </c>
      <c r="B144" s="156" t="s">
        <v>202</v>
      </c>
      <c r="C144" s="100" t="s">
        <v>30</v>
      </c>
      <c r="D144" s="133">
        <f>D146-D147</f>
        <v>0</v>
      </c>
      <c r="E144" s="133">
        <f>E146-E147</f>
        <v>0</v>
      </c>
      <c r="F144" s="133">
        <f>F146-F147</f>
        <v>0</v>
      </c>
      <c r="G144" s="133">
        <f>G146-G147</f>
        <v>0</v>
      </c>
      <c r="H144" s="133">
        <f>H146-H147</f>
        <v>0</v>
      </c>
      <c r="I144" s="133">
        <f t="shared" si="8"/>
        <v>0</v>
      </c>
      <c r="J144" s="151"/>
    </row>
    <row r="145" spans="1:10" ht="15" customHeight="1">
      <c r="A145" s="43" t="s">
        <v>58</v>
      </c>
      <c r="B145" s="44"/>
      <c r="C145" s="75"/>
      <c r="D145" s="126"/>
      <c r="E145" s="126"/>
      <c r="F145" s="126"/>
      <c r="G145" s="126"/>
      <c r="H145" s="126"/>
      <c r="I145" s="133">
        <f t="shared" si="8"/>
        <v>0</v>
      </c>
      <c r="J145" s="152"/>
    </row>
    <row r="146" spans="1:10" ht="24.75" customHeight="1">
      <c r="A146" s="96" t="s">
        <v>206</v>
      </c>
      <c r="B146" s="46" t="s">
        <v>203</v>
      </c>
      <c r="C146" s="75"/>
      <c r="D146" s="126"/>
      <c r="E146" s="126"/>
      <c r="F146" s="126"/>
      <c r="G146" s="126"/>
      <c r="H146" s="126"/>
      <c r="I146" s="133">
        <f t="shared" si="8"/>
        <v>0</v>
      </c>
      <c r="J146" s="153"/>
    </row>
    <row r="147" spans="1:10" ht="33" customHeight="1" thickBot="1">
      <c r="A147" s="115" t="s">
        <v>207</v>
      </c>
      <c r="B147" s="94" t="s">
        <v>204</v>
      </c>
      <c r="C147" s="95"/>
      <c r="D147" s="126"/>
      <c r="E147" s="126"/>
      <c r="F147" s="126"/>
      <c r="G147" s="126"/>
      <c r="H147" s="126"/>
      <c r="I147" s="133">
        <f t="shared" si="8"/>
        <v>0</v>
      </c>
      <c r="J147" s="157"/>
    </row>
    <row r="148" spans="1:10" ht="12.75">
      <c r="A148" s="43"/>
      <c r="B148" s="51"/>
      <c r="C148" s="51"/>
      <c r="D148" s="23"/>
      <c r="E148" s="23"/>
      <c r="F148" s="23"/>
      <c r="G148" s="23"/>
      <c r="H148" s="23"/>
      <c r="I148" s="23"/>
      <c r="J148" s="23"/>
    </row>
    <row r="149" spans="1:10" ht="22.5" customHeight="1">
      <c r="A149" s="20" t="s">
        <v>307</v>
      </c>
      <c r="B149" s="35"/>
      <c r="C149" s="35"/>
      <c r="D149" s="23"/>
      <c r="E149" s="37"/>
      <c r="F149" s="37" t="s">
        <v>223</v>
      </c>
      <c r="G149" s="23"/>
      <c r="H149" s="23"/>
      <c r="I149" s="23"/>
      <c r="J149" s="23"/>
    </row>
    <row r="150" spans="1:10" ht="9.75" customHeight="1">
      <c r="A150" s="12" t="s">
        <v>233</v>
      </c>
      <c r="B150" s="12"/>
      <c r="C150" s="12"/>
      <c r="D150" s="11"/>
      <c r="E150" s="9"/>
      <c r="F150" s="9" t="s">
        <v>224</v>
      </c>
      <c r="G150" s="9"/>
      <c r="H150" s="9"/>
      <c r="I150" s="9"/>
      <c r="J150" s="9"/>
    </row>
    <row r="151" spans="5:10" ht="12.75" customHeight="1">
      <c r="E151" s="9"/>
      <c r="F151" s="9"/>
      <c r="G151" s="20"/>
      <c r="H151" s="20"/>
      <c r="I151" s="9"/>
      <c r="J151" s="9"/>
    </row>
    <row r="152" spans="1:10" ht="12.75" customHeight="1">
      <c r="A152" s="12" t="s">
        <v>308</v>
      </c>
      <c r="B152" s="12"/>
      <c r="C152" s="12"/>
      <c r="D152" s="11"/>
      <c r="E152" s="9"/>
      <c r="F152" s="9"/>
      <c r="G152" s="9"/>
      <c r="H152" s="9"/>
      <c r="I152" s="9"/>
      <c r="J152" s="9"/>
    </row>
    <row r="153" spans="1:10" ht="9.75" customHeight="1">
      <c r="A153" s="12" t="s">
        <v>17</v>
      </c>
      <c r="B153" s="12"/>
      <c r="C153" s="12"/>
      <c r="D153" s="11"/>
      <c r="E153" s="9"/>
      <c r="F153" s="9"/>
      <c r="G153" s="9"/>
      <c r="H153" s="9"/>
      <c r="I153" s="9"/>
      <c r="J153" s="9"/>
    </row>
    <row r="154" spans="4:10" ht="28.5" customHeight="1">
      <c r="D154" s="101" t="s">
        <v>235</v>
      </c>
      <c r="E154" s="102"/>
      <c r="F154" s="102"/>
      <c r="G154" s="103"/>
      <c r="H154" s="104"/>
      <c r="I154" s="15"/>
      <c r="J154" s="16"/>
    </row>
    <row r="155" spans="4:8" ht="11.25" customHeight="1">
      <c r="D155" s="9"/>
      <c r="E155" s="9"/>
      <c r="F155" s="9"/>
      <c r="G155" s="102" t="s">
        <v>225</v>
      </c>
      <c r="H155" s="3"/>
    </row>
    <row r="156" spans="4:8" ht="26.25" customHeight="1">
      <c r="D156" s="105" t="s">
        <v>226</v>
      </c>
      <c r="E156" s="102"/>
      <c r="F156" s="102"/>
      <c r="G156" s="102"/>
      <c r="H156" s="3"/>
    </row>
    <row r="157" spans="4:8" ht="10.5" customHeight="1">
      <c r="D157" s="102" t="s">
        <v>234</v>
      </c>
      <c r="E157" s="102"/>
      <c r="F157" s="102"/>
      <c r="H157" s="3"/>
    </row>
    <row r="158" spans="1:9" ht="23.25" customHeight="1">
      <c r="A158" s="105" t="s">
        <v>280</v>
      </c>
      <c r="B158"/>
      <c r="C158"/>
      <c r="D158"/>
      <c r="E158"/>
      <c r="F158"/>
      <c r="G158"/>
      <c r="H158"/>
      <c r="I158"/>
    </row>
    <row r="159" spans="1:9" ht="12" customHeight="1">
      <c r="A159" s="106" t="s">
        <v>237</v>
      </c>
      <c r="B159"/>
      <c r="C159" s="107"/>
      <c r="D159" s="23"/>
      <c r="E159" s="23"/>
      <c r="F159" s="23"/>
      <c r="G159"/>
      <c r="H159"/>
      <c r="I159"/>
    </row>
    <row r="160" spans="1:9" ht="9.75" customHeight="1">
      <c r="A160" s="12"/>
      <c r="B160" s="12"/>
      <c r="C160" s="12"/>
      <c r="D160" s="11"/>
      <c r="E160" s="11"/>
      <c r="F160" s="12"/>
      <c r="G160" s="12"/>
      <c r="H160" s="108"/>
      <c r="I160"/>
    </row>
    <row r="161" spans="1:9" ht="13.5" customHeight="1">
      <c r="A161" s="12"/>
      <c r="B161" s="12"/>
      <c r="C161" s="12"/>
      <c r="D161" s="20"/>
      <c r="E161" s="21"/>
      <c r="F161" s="21"/>
      <c r="G161" s="21"/>
      <c r="H161" s="109"/>
      <c r="I161" s="109"/>
    </row>
  </sheetData>
  <sheetProtection/>
  <mergeCells count="2">
    <mergeCell ref="A1:H1"/>
    <mergeCell ref="A2:H2"/>
  </mergeCells>
  <printOptions/>
  <pageMargins left="0.3937007874015748" right="0.3937007874015748" top="0.67" bottom="0.3937007874015748" header="0" footer="0"/>
  <pageSetup horizontalDpi="600" verticalDpi="600" orientation="portrait" pageOrder="overThenDown" paperSize="9" scale="77" r:id="rId1"/>
  <rowBreaks count="2" manualBreakCount="2">
    <brk id="72" max="9" man="1"/>
    <brk id="1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view="pageBreakPreview" zoomScale="110" zoomScaleSheetLayoutView="110" zoomScalePageLayoutView="0" workbookViewId="0" topLeftCell="A1">
      <selection activeCell="D96" sqref="D96"/>
    </sheetView>
  </sheetViews>
  <sheetFormatPr defaultColWidth="9.00390625" defaultRowHeight="12.75"/>
  <cols>
    <col min="1" max="1" width="34.00390625" style="2" customWidth="1"/>
    <col min="2" max="2" width="4.625" style="2" customWidth="1"/>
    <col min="3" max="3" width="5.75390625" style="2" customWidth="1"/>
    <col min="4" max="4" width="11.87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34" t="s">
        <v>252</v>
      </c>
      <c r="B1" s="235"/>
      <c r="C1" s="235"/>
      <c r="D1" s="235"/>
      <c r="E1" s="235"/>
      <c r="F1" s="235"/>
      <c r="G1" s="235"/>
      <c r="H1" s="235"/>
      <c r="I1" s="118"/>
      <c r="J1" s="3"/>
    </row>
    <row r="2" spans="1:10" ht="14.25" customHeight="1" thickBot="1">
      <c r="A2" s="236" t="s">
        <v>253</v>
      </c>
      <c r="B2" s="236"/>
      <c r="C2" s="236"/>
      <c r="D2" s="236"/>
      <c r="E2" s="236"/>
      <c r="F2" s="236"/>
      <c r="G2" s="236"/>
      <c r="H2" s="236"/>
      <c r="I2" s="120"/>
      <c r="J2" s="24" t="s">
        <v>4</v>
      </c>
    </row>
    <row r="3" spans="1:10" ht="13.5" customHeight="1">
      <c r="A3" s="119"/>
      <c r="B3" s="120"/>
      <c r="C3" s="120"/>
      <c r="D3" s="120"/>
      <c r="E3" s="120"/>
      <c r="F3" s="120"/>
      <c r="G3" s="120"/>
      <c r="H3" s="120"/>
      <c r="I3" s="11" t="s">
        <v>259</v>
      </c>
      <c r="J3" s="52" t="s">
        <v>39</v>
      </c>
    </row>
    <row r="4" spans="1:10" ht="13.5" customHeight="1">
      <c r="A4" s="13" t="s">
        <v>310</v>
      </c>
      <c r="B4" s="13"/>
      <c r="C4" s="13"/>
      <c r="D4" s="13"/>
      <c r="E4" s="13"/>
      <c r="F4" s="13"/>
      <c r="G4" s="13"/>
      <c r="H4" s="13"/>
      <c r="I4" s="11" t="s">
        <v>35</v>
      </c>
      <c r="J4" s="53" t="s">
        <v>311</v>
      </c>
    </row>
    <row r="5" spans="1:10" s="58" customFormat="1" ht="12" customHeight="1">
      <c r="A5" s="55" t="s">
        <v>227</v>
      </c>
      <c r="B5" s="161" t="s">
        <v>303</v>
      </c>
      <c r="C5" s="56"/>
      <c r="D5" s="56"/>
      <c r="E5" s="57"/>
      <c r="F5" s="57"/>
      <c r="G5" s="57"/>
      <c r="H5" s="57"/>
      <c r="I5" s="66" t="s">
        <v>34</v>
      </c>
      <c r="J5" s="163" t="s">
        <v>304</v>
      </c>
    </row>
    <row r="6" spans="1:10" s="58" customFormat="1" ht="12" customHeight="1">
      <c r="A6" s="55" t="s">
        <v>222</v>
      </c>
      <c r="B6" s="56"/>
      <c r="C6" s="56"/>
      <c r="D6" s="56"/>
      <c r="E6" s="57"/>
      <c r="F6" s="57"/>
      <c r="G6" s="57"/>
      <c r="H6" s="57"/>
      <c r="I6" s="66"/>
      <c r="J6" s="163"/>
    </row>
    <row r="7" spans="1:10" s="58" customFormat="1" ht="11.25" customHeight="1">
      <c r="A7" s="55" t="s">
        <v>228</v>
      </c>
      <c r="B7" s="161" t="s">
        <v>273</v>
      </c>
      <c r="C7" s="56"/>
      <c r="D7" s="56"/>
      <c r="E7" s="57"/>
      <c r="F7" s="57"/>
      <c r="G7" s="57"/>
      <c r="H7" s="57"/>
      <c r="I7" s="64" t="s">
        <v>40</v>
      </c>
      <c r="J7" s="163" t="s">
        <v>302</v>
      </c>
    </row>
    <row r="8" spans="1:10" ht="11.25" customHeight="1">
      <c r="A8" s="12" t="s">
        <v>229</v>
      </c>
      <c r="B8" s="165"/>
      <c r="C8" s="12"/>
      <c r="D8" s="12"/>
      <c r="E8" s="11"/>
      <c r="F8" s="11"/>
      <c r="G8" s="11"/>
      <c r="H8" s="11"/>
      <c r="I8" s="65" t="s">
        <v>41</v>
      </c>
      <c r="J8" s="163" t="s">
        <v>304</v>
      </c>
    </row>
    <row r="9" spans="1:10" ht="12.75" customHeight="1">
      <c r="A9" s="12" t="s">
        <v>230</v>
      </c>
      <c r="B9" s="162" t="s">
        <v>274</v>
      </c>
      <c r="C9" s="62"/>
      <c r="D9" s="62"/>
      <c r="E9" s="63"/>
      <c r="F9" s="63"/>
      <c r="G9" s="63"/>
      <c r="H9" s="63"/>
      <c r="I9" s="65" t="s">
        <v>42</v>
      </c>
      <c r="J9" s="164" t="s">
        <v>276</v>
      </c>
    </row>
    <row r="10" spans="1:10" ht="12.75" customHeight="1">
      <c r="A10" s="12" t="s">
        <v>208</v>
      </c>
      <c r="B10" s="162" t="s">
        <v>279</v>
      </c>
      <c r="C10" s="62"/>
      <c r="D10" s="62"/>
      <c r="E10" s="63"/>
      <c r="F10" s="63"/>
      <c r="G10" s="63"/>
      <c r="H10" s="63"/>
      <c r="I10" s="65"/>
      <c r="J10" s="229" t="s">
        <v>3</v>
      </c>
    </row>
    <row r="11" spans="1:10" ht="11.25" customHeight="1">
      <c r="A11" s="12" t="s">
        <v>31</v>
      </c>
      <c r="B11" s="12"/>
      <c r="C11" s="12"/>
      <c r="D11" s="12"/>
      <c r="E11" s="11"/>
      <c r="F11" s="11"/>
      <c r="G11" s="11"/>
      <c r="H11" s="11"/>
      <c r="I11" s="12"/>
      <c r="J11" s="164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4"/>
      <c r="C13" s="34"/>
      <c r="D13" s="121" t="s">
        <v>168</v>
      </c>
      <c r="E13" s="11"/>
      <c r="G13" s="11"/>
      <c r="H13" s="11"/>
      <c r="I13" s="11"/>
      <c r="J13" s="22"/>
    </row>
    <row r="14" spans="1:10" ht="5.25" customHeight="1">
      <c r="A14" s="33"/>
      <c r="B14" s="33"/>
      <c r="C14" s="33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80</v>
      </c>
      <c r="D15" s="6" t="s">
        <v>43</v>
      </c>
      <c r="E15" s="25"/>
      <c r="F15" s="31" t="s">
        <v>210</v>
      </c>
      <c r="G15" s="31"/>
      <c r="H15" s="112"/>
      <c r="I15" s="113"/>
      <c r="J15" s="17" t="s">
        <v>209</v>
      </c>
    </row>
    <row r="16" spans="1:10" ht="9.75" customHeight="1">
      <c r="A16" s="8" t="s">
        <v>5</v>
      </c>
      <c r="B16" s="8" t="s">
        <v>14</v>
      </c>
      <c r="C16" s="8" t="s">
        <v>81</v>
      </c>
      <c r="D16" s="6" t="s">
        <v>44</v>
      </c>
      <c r="E16" s="27" t="s">
        <v>260</v>
      </c>
      <c r="F16" s="32" t="s">
        <v>261</v>
      </c>
      <c r="G16" s="49" t="s">
        <v>258</v>
      </c>
      <c r="H16" s="6" t="s">
        <v>211</v>
      </c>
      <c r="I16" s="6" t="s">
        <v>9</v>
      </c>
      <c r="J16" s="17" t="s">
        <v>44</v>
      </c>
    </row>
    <row r="17" spans="1:10" ht="9.75" customHeight="1">
      <c r="A17" s="7"/>
      <c r="B17" s="8" t="s">
        <v>15</v>
      </c>
      <c r="C17" s="8" t="s">
        <v>82</v>
      </c>
      <c r="D17" s="6" t="s">
        <v>45</v>
      </c>
      <c r="E17" s="28" t="s">
        <v>8</v>
      </c>
      <c r="F17" s="6" t="s">
        <v>262</v>
      </c>
      <c r="G17" s="6" t="s">
        <v>48</v>
      </c>
      <c r="H17" s="6" t="s">
        <v>212</v>
      </c>
      <c r="J17" s="17" t="s">
        <v>45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29" t="s">
        <v>3</v>
      </c>
      <c r="F18" s="5" t="s">
        <v>10</v>
      </c>
      <c r="G18" s="5" t="s">
        <v>11</v>
      </c>
      <c r="H18" s="5" t="s">
        <v>12</v>
      </c>
      <c r="I18" s="5" t="s">
        <v>33</v>
      </c>
      <c r="J18" s="18" t="s">
        <v>213</v>
      </c>
    </row>
    <row r="19" spans="1:10" ht="12" customHeight="1">
      <c r="A19" s="98" t="s">
        <v>190</v>
      </c>
      <c r="B19" s="39" t="s">
        <v>18</v>
      </c>
      <c r="C19" s="74"/>
      <c r="D19" s="167">
        <f>D20+D22+D23+D38</f>
        <v>3433838.9</v>
      </c>
      <c r="E19" s="133">
        <f>E20+E22+E23+E38</f>
        <v>3433838.9</v>
      </c>
      <c r="F19" s="133">
        <f>F20+F22+F23+F38</f>
        <v>0</v>
      </c>
      <c r="G19" s="133">
        <f>G20+G22+G23+G38</f>
        <v>0</v>
      </c>
      <c r="H19" s="133">
        <f>H38</f>
        <v>0</v>
      </c>
      <c r="I19" s="167">
        <f>E19+F19+G19+H19</f>
        <v>3433838.9</v>
      </c>
      <c r="J19" s="133">
        <f>D19-I19</f>
        <v>0</v>
      </c>
    </row>
    <row r="20" spans="1:10" ht="10.5" customHeight="1">
      <c r="A20" s="69" t="s">
        <v>232</v>
      </c>
      <c r="B20" s="70" t="s">
        <v>49</v>
      </c>
      <c r="C20" s="30" t="s">
        <v>50</v>
      </c>
      <c r="D20" s="126"/>
      <c r="E20" s="126"/>
      <c r="F20" s="126"/>
      <c r="G20" s="126"/>
      <c r="H20" s="126"/>
      <c r="I20" s="133">
        <f aca="true" t="shared" si="0" ref="I20:I43">E20+F20+G20+H20</f>
        <v>0</v>
      </c>
      <c r="J20" s="133">
        <f aca="true" t="shared" si="1" ref="J20:J43">D20-I20</f>
        <v>0</v>
      </c>
    </row>
    <row r="21" spans="1:10" ht="9" customHeight="1">
      <c r="A21" s="35" t="s">
        <v>68</v>
      </c>
      <c r="B21" s="71"/>
      <c r="C21" s="32"/>
      <c r="D21" s="126"/>
      <c r="E21" s="126"/>
      <c r="F21" s="126"/>
      <c r="G21" s="126"/>
      <c r="H21" s="126"/>
      <c r="I21" s="133">
        <f t="shared" si="0"/>
        <v>0</v>
      </c>
      <c r="J21" s="133">
        <f t="shared" si="1"/>
        <v>0</v>
      </c>
    </row>
    <row r="22" spans="1:10" ht="9" customHeight="1">
      <c r="A22" s="79" t="s">
        <v>78</v>
      </c>
      <c r="B22" s="72" t="s">
        <v>73</v>
      </c>
      <c r="C22" s="30" t="s">
        <v>50</v>
      </c>
      <c r="D22" s="126"/>
      <c r="E22" s="126"/>
      <c r="F22" s="126"/>
      <c r="G22" s="126"/>
      <c r="H22" s="126"/>
      <c r="I22" s="133">
        <f t="shared" si="0"/>
        <v>0</v>
      </c>
      <c r="J22" s="133">
        <f t="shared" si="1"/>
        <v>0</v>
      </c>
    </row>
    <row r="23" spans="1:10" ht="10.5" customHeight="1">
      <c r="A23" s="69" t="s">
        <v>231</v>
      </c>
      <c r="B23" s="70" t="s">
        <v>51</v>
      </c>
      <c r="C23" s="30" t="s">
        <v>52</v>
      </c>
      <c r="D23" s="126"/>
      <c r="E23" s="126"/>
      <c r="F23" s="126"/>
      <c r="G23" s="126"/>
      <c r="H23" s="126"/>
      <c r="I23" s="133">
        <f t="shared" si="0"/>
        <v>0</v>
      </c>
      <c r="J23" s="133">
        <f t="shared" si="1"/>
        <v>0</v>
      </c>
    </row>
    <row r="24" spans="1:10" ht="24" customHeight="1">
      <c r="A24" s="84" t="s">
        <v>167</v>
      </c>
      <c r="B24" s="70" t="s">
        <v>53</v>
      </c>
      <c r="C24" s="30" t="s">
        <v>54</v>
      </c>
      <c r="D24" s="126"/>
      <c r="E24" s="126"/>
      <c r="F24" s="126"/>
      <c r="G24" s="126"/>
      <c r="H24" s="126"/>
      <c r="I24" s="133">
        <f t="shared" si="0"/>
        <v>0</v>
      </c>
      <c r="J24" s="133">
        <f t="shared" si="1"/>
        <v>0</v>
      </c>
    </row>
    <row r="25" spans="1:10" ht="10.5" customHeight="1">
      <c r="A25" s="69" t="s">
        <v>55</v>
      </c>
      <c r="B25" s="70" t="s">
        <v>56</v>
      </c>
      <c r="C25" s="30" t="s">
        <v>57</v>
      </c>
      <c r="D25" s="126"/>
      <c r="E25" s="126"/>
      <c r="F25" s="126"/>
      <c r="G25" s="126"/>
      <c r="H25" s="126"/>
      <c r="I25" s="133">
        <f t="shared" si="0"/>
        <v>0</v>
      </c>
      <c r="J25" s="133">
        <f t="shared" si="1"/>
        <v>0</v>
      </c>
    </row>
    <row r="26" spans="1:10" ht="10.5" customHeight="1">
      <c r="A26" s="35" t="s">
        <v>58</v>
      </c>
      <c r="B26" s="71"/>
      <c r="C26" s="32"/>
      <c r="D26" s="126"/>
      <c r="E26" s="126"/>
      <c r="F26" s="126"/>
      <c r="G26" s="126"/>
      <c r="H26" s="126"/>
      <c r="I26" s="133">
        <f t="shared" si="0"/>
        <v>0</v>
      </c>
      <c r="J26" s="133">
        <f t="shared" si="1"/>
        <v>0</v>
      </c>
    </row>
    <row r="27" spans="1:10" ht="19.5" customHeight="1">
      <c r="A27" s="79" t="s">
        <v>76</v>
      </c>
      <c r="B27" s="72" t="s">
        <v>59</v>
      </c>
      <c r="C27" s="30" t="s">
        <v>60</v>
      </c>
      <c r="D27" s="126"/>
      <c r="E27" s="126"/>
      <c r="F27" s="126"/>
      <c r="G27" s="126"/>
      <c r="H27" s="126"/>
      <c r="I27" s="133">
        <f t="shared" si="0"/>
        <v>0</v>
      </c>
      <c r="J27" s="133">
        <f t="shared" si="1"/>
        <v>0</v>
      </c>
    </row>
    <row r="28" spans="1:10" ht="20.25" customHeight="1">
      <c r="A28" s="79" t="s">
        <v>77</v>
      </c>
      <c r="B28" s="70" t="s">
        <v>61</v>
      </c>
      <c r="C28" s="30" t="s">
        <v>62</v>
      </c>
      <c r="D28" s="126"/>
      <c r="E28" s="126"/>
      <c r="F28" s="126"/>
      <c r="G28" s="126"/>
      <c r="H28" s="126"/>
      <c r="I28" s="133">
        <f t="shared" si="0"/>
        <v>0</v>
      </c>
      <c r="J28" s="133">
        <f t="shared" si="1"/>
        <v>0</v>
      </c>
    </row>
    <row r="29" spans="1:10" ht="12" customHeight="1">
      <c r="A29" s="69" t="s">
        <v>63</v>
      </c>
      <c r="B29" s="70" t="s">
        <v>64</v>
      </c>
      <c r="C29" s="30" t="s">
        <v>30</v>
      </c>
      <c r="D29" s="126"/>
      <c r="E29" s="126"/>
      <c r="F29" s="126"/>
      <c r="G29" s="126"/>
      <c r="H29" s="126"/>
      <c r="I29" s="133">
        <f t="shared" si="0"/>
        <v>0</v>
      </c>
      <c r="J29" s="133">
        <f t="shared" si="1"/>
        <v>0</v>
      </c>
    </row>
    <row r="30" spans="1:10" ht="9.75" customHeight="1">
      <c r="A30" s="35" t="s">
        <v>58</v>
      </c>
      <c r="B30" s="71"/>
      <c r="C30" s="45"/>
      <c r="D30" s="126"/>
      <c r="E30" s="126"/>
      <c r="F30" s="126"/>
      <c r="G30" s="126"/>
      <c r="H30" s="126"/>
      <c r="I30" s="133">
        <f t="shared" si="0"/>
        <v>0</v>
      </c>
      <c r="J30" s="133">
        <f t="shared" si="1"/>
        <v>0</v>
      </c>
    </row>
    <row r="31" spans="1:10" ht="10.5" customHeight="1">
      <c r="A31" s="79" t="s">
        <v>264</v>
      </c>
      <c r="B31" s="72" t="s">
        <v>176</v>
      </c>
      <c r="C31" s="30" t="s">
        <v>248</v>
      </c>
      <c r="D31" s="126"/>
      <c r="E31" s="126"/>
      <c r="F31" s="126"/>
      <c r="G31" s="126"/>
      <c r="H31" s="126"/>
      <c r="I31" s="133">
        <f t="shared" si="0"/>
        <v>0</v>
      </c>
      <c r="J31" s="133">
        <f t="shared" si="1"/>
        <v>0</v>
      </c>
    </row>
    <row r="32" spans="1:10" ht="12" customHeight="1">
      <c r="A32" s="79" t="s">
        <v>265</v>
      </c>
      <c r="B32" s="72" t="s">
        <v>254</v>
      </c>
      <c r="C32" s="30" t="s">
        <v>249</v>
      </c>
      <c r="D32" s="126"/>
      <c r="E32" s="126"/>
      <c r="F32" s="126"/>
      <c r="G32" s="126"/>
      <c r="H32" s="126"/>
      <c r="I32" s="133">
        <f t="shared" si="0"/>
        <v>0</v>
      </c>
      <c r="J32" s="133">
        <f t="shared" si="1"/>
        <v>0</v>
      </c>
    </row>
    <row r="33" spans="1:10" ht="12.75" customHeight="1">
      <c r="A33" s="79" t="s">
        <v>266</v>
      </c>
      <c r="B33" s="72" t="s">
        <v>255</v>
      </c>
      <c r="C33" s="30" t="s">
        <v>250</v>
      </c>
      <c r="D33" s="126"/>
      <c r="E33" s="126"/>
      <c r="F33" s="126"/>
      <c r="G33" s="126"/>
      <c r="H33" s="126"/>
      <c r="I33" s="133">
        <f t="shared" si="0"/>
        <v>0</v>
      </c>
      <c r="J33" s="133">
        <f t="shared" si="1"/>
        <v>0</v>
      </c>
    </row>
    <row r="34" spans="1:10" ht="11.25" customHeight="1">
      <c r="A34" s="79" t="s">
        <v>267</v>
      </c>
      <c r="B34" s="72" t="s">
        <v>256</v>
      </c>
      <c r="C34" s="30" t="s">
        <v>251</v>
      </c>
      <c r="D34" s="126"/>
      <c r="E34" s="126"/>
      <c r="F34" s="126"/>
      <c r="G34" s="126"/>
      <c r="H34" s="126"/>
      <c r="I34" s="133">
        <f t="shared" si="0"/>
        <v>0</v>
      </c>
      <c r="J34" s="133">
        <f t="shared" si="1"/>
        <v>0</v>
      </c>
    </row>
    <row r="35" spans="1:10" ht="13.5" customHeight="1">
      <c r="A35" s="78" t="s">
        <v>268</v>
      </c>
      <c r="B35" s="70" t="s">
        <v>177</v>
      </c>
      <c r="C35" s="30" t="s">
        <v>46</v>
      </c>
      <c r="D35" s="126"/>
      <c r="E35" s="126"/>
      <c r="F35" s="126"/>
      <c r="G35" s="126"/>
      <c r="H35" s="126"/>
      <c r="I35" s="133">
        <f t="shared" si="0"/>
        <v>0</v>
      </c>
      <c r="J35" s="133">
        <f t="shared" si="1"/>
        <v>0</v>
      </c>
    </row>
    <row r="36" spans="1:10" ht="13.5" customHeight="1">
      <c r="A36" s="78" t="s">
        <v>269</v>
      </c>
      <c r="B36" s="70" t="s">
        <v>263</v>
      </c>
      <c r="C36" s="30" t="s">
        <v>257</v>
      </c>
      <c r="D36" s="126"/>
      <c r="E36" s="126"/>
      <c r="F36" s="126"/>
      <c r="G36" s="126"/>
      <c r="H36" s="126"/>
      <c r="I36" s="133">
        <f t="shared" si="0"/>
        <v>0</v>
      </c>
      <c r="J36" s="133">
        <f t="shared" si="1"/>
        <v>0</v>
      </c>
    </row>
    <row r="37" spans="1:10" ht="13.5" customHeight="1">
      <c r="A37" s="78" t="s">
        <v>270</v>
      </c>
      <c r="B37" s="70" t="s">
        <v>272</v>
      </c>
      <c r="C37" s="30" t="s">
        <v>271</v>
      </c>
      <c r="D37" s="126"/>
      <c r="E37" s="126"/>
      <c r="F37" s="126"/>
      <c r="G37" s="126"/>
      <c r="H37" s="126"/>
      <c r="I37" s="133">
        <f t="shared" si="0"/>
        <v>0</v>
      </c>
      <c r="J37" s="133">
        <f t="shared" si="1"/>
        <v>0</v>
      </c>
    </row>
    <row r="38" spans="1:10" ht="12.75" customHeight="1">
      <c r="A38" s="73" t="s">
        <v>70</v>
      </c>
      <c r="B38" s="70" t="s">
        <v>71</v>
      </c>
      <c r="C38" s="48" t="s">
        <v>72</v>
      </c>
      <c r="D38" s="133">
        <f>SUM(D40:D43)</f>
        <v>3433838.9</v>
      </c>
      <c r="E38" s="133">
        <f>SUM(E40:E43)</f>
        <v>3433838.9</v>
      </c>
      <c r="F38" s="133">
        <f>SUM(F40:F43)</f>
        <v>0</v>
      </c>
      <c r="G38" s="133">
        <f>SUM(G40:G43)</f>
        <v>0</v>
      </c>
      <c r="H38" s="133">
        <f>SUM(H40:H43)</f>
        <v>0</v>
      </c>
      <c r="I38" s="133">
        <f t="shared" si="0"/>
        <v>3433838.9</v>
      </c>
      <c r="J38" s="133">
        <f t="shared" si="1"/>
        <v>0</v>
      </c>
    </row>
    <row r="39" spans="1:10" ht="9.75" customHeight="1">
      <c r="A39" s="35" t="s">
        <v>68</v>
      </c>
      <c r="B39" s="71"/>
      <c r="C39" s="32"/>
      <c r="D39" s="166"/>
      <c r="E39" s="128"/>
      <c r="F39" s="32"/>
      <c r="G39" s="32"/>
      <c r="H39" s="32"/>
      <c r="I39" s="133">
        <f t="shared" si="0"/>
        <v>0</v>
      </c>
      <c r="J39" s="133">
        <f t="shared" si="1"/>
        <v>0</v>
      </c>
    </row>
    <row r="40" spans="1:10" ht="21.75" customHeight="1">
      <c r="A40" s="79" t="s">
        <v>162</v>
      </c>
      <c r="B40" s="72" t="s">
        <v>73</v>
      </c>
      <c r="C40" s="30" t="s">
        <v>72</v>
      </c>
      <c r="D40" s="126"/>
      <c r="E40" s="126"/>
      <c r="F40" s="126"/>
      <c r="G40" s="126"/>
      <c r="H40" s="126"/>
      <c r="I40" s="133">
        <f t="shared" si="0"/>
        <v>0</v>
      </c>
      <c r="J40" s="133">
        <f t="shared" si="1"/>
        <v>0</v>
      </c>
    </row>
    <row r="41" spans="1:10" ht="12" customHeight="1">
      <c r="A41" s="89" t="s">
        <v>163</v>
      </c>
      <c r="B41" s="72" t="s">
        <v>74</v>
      </c>
      <c r="C41" s="30" t="s">
        <v>72</v>
      </c>
      <c r="D41" s="126">
        <v>3433838.9</v>
      </c>
      <c r="E41" s="126">
        <v>3433838.9</v>
      </c>
      <c r="F41" s="126"/>
      <c r="G41" s="126"/>
      <c r="H41" s="126"/>
      <c r="I41" s="133">
        <f t="shared" si="0"/>
        <v>3433838.9</v>
      </c>
      <c r="J41" s="133">
        <f t="shared" si="1"/>
        <v>0</v>
      </c>
    </row>
    <row r="42" spans="1:10" ht="10.5" customHeight="1">
      <c r="A42" s="89" t="s">
        <v>164</v>
      </c>
      <c r="B42" s="72" t="s">
        <v>75</v>
      </c>
      <c r="C42" s="30" t="s">
        <v>72</v>
      </c>
      <c r="D42" s="126"/>
      <c r="E42" s="126"/>
      <c r="F42" s="126"/>
      <c r="G42" s="126"/>
      <c r="H42" s="126"/>
      <c r="I42" s="133">
        <f t="shared" si="0"/>
        <v>0</v>
      </c>
      <c r="J42" s="133">
        <f t="shared" si="1"/>
        <v>0</v>
      </c>
    </row>
    <row r="43" spans="1:10" s="125" customFormat="1" ht="13.5" customHeight="1" thickBot="1">
      <c r="A43" s="122" t="s">
        <v>165</v>
      </c>
      <c r="B43" s="123" t="s">
        <v>166</v>
      </c>
      <c r="C43" s="124" t="s">
        <v>72</v>
      </c>
      <c r="D43" s="171"/>
      <c r="E43" s="171"/>
      <c r="F43" s="171"/>
      <c r="G43" s="171"/>
      <c r="H43" s="171"/>
      <c r="I43" s="169">
        <f t="shared" si="0"/>
        <v>0</v>
      </c>
      <c r="J43" s="133">
        <f t="shared" si="1"/>
        <v>0</v>
      </c>
    </row>
    <row r="44" spans="1:10" ht="15.75" customHeight="1">
      <c r="A44"/>
      <c r="B44" s="34"/>
      <c r="C44" s="34"/>
      <c r="D44" s="34" t="s">
        <v>169</v>
      </c>
      <c r="E44" s="11"/>
      <c r="F44" s="11"/>
      <c r="G44" s="11"/>
      <c r="H44" s="11"/>
      <c r="I44" s="11" t="s">
        <v>79</v>
      </c>
      <c r="J44" s="22"/>
    </row>
    <row r="45" spans="1:10" ht="4.5" customHeight="1">
      <c r="A45" s="33"/>
      <c r="B45" s="33"/>
      <c r="C45" s="33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5"/>
      <c r="F46" s="31" t="s">
        <v>210</v>
      </c>
      <c r="G46" s="31"/>
      <c r="H46" s="112"/>
      <c r="I46" s="113"/>
      <c r="J46" s="17"/>
    </row>
    <row r="47" spans="1:10" ht="9.75" customHeight="1">
      <c r="A47" s="8" t="s">
        <v>5</v>
      </c>
      <c r="B47" s="8" t="s">
        <v>13</v>
      </c>
      <c r="C47" s="8" t="s">
        <v>80</v>
      </c>
      <c r="D47" s="6" t="s">
        <v>43</v>
      </c>
      <c r="E47" s="27" t="s">
        <v>6</v>
      </c>
      <c r="F47" s="32" t="s">
        <v>6</v>
      </c>
      <c r="G47" s="49" t="s">
        <v>6</v>
      </c>
      <c r="H47" s="49"/>
      <c r="I47" s="26"/>
      <c r="J47" s="17" t="s">
        <v>209</v>
      </c>
    </row>
    <row r="48" spans="1:10" ht="9.75" customHeight="1">
      <c r="A48" s="7"/>
      <c r="B48" s="8" t="s">
        <v>14</v>
      </c>
      <c r="C48" s="8" t="s">
        <v>81</v>
      </c>
      <c r="D48" s="6" t="s">
        <v>44</v>
      </c>
      <c r="E48" s="28" t="s">
        <v>47</v>
      </c>
      <c r="F48" s="6" t="s">
        <v>7</v>
      </c>
      <c r="G48" s="6" t="s">
        <v>214</v>
      </c>
      <c r="H48" s="6" t="s">
        <v>211</v>
      </c>
      <c r="I48" s="6" t="s">
        <v>9</v>
      </c>
      <c r="J48" s="17" t="s">
        <v>44</v>
      </c>
    </row>
    <row r="49" spans="1:10" ht="9.75" customHeight="1">
      <c r="A49" s="7"/>
      <c r="B49" s="8" t="s">
        <v>15</v>
      </c>
      <c r="C49" s="8" t="s">
        <v>82</v>
      </c>
      <c r="D49" s="6" t="s">
        <v>45</v>
      </c>
      <c r="E49" s="28" t="s">
        <v>8</v>
      </c>
      <c r="F49" s="6" t="s">
        <v>8</v>
      </c>
      <c r="G49" s="6" t="s">
        <v>48</v>
      </c>
      <c r="H49" s="6" t="s">
        <v>212</v>
      </c>
      <c r="I49" s="6"/>
      <c r="J49" s="17" t="s">
        <v>45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29" t="s">
        <v>3</v>
      </c>
      <c r="F50" s="5" t="s">
        <v>10</v>
      </c>
      <c r="G50" s="5" t="s">
        <v>11</v>
      </c>
      <c r="H50" s="5" t="s">
        <v>12</v>
      </c>
      <c r="I50" s="5" t="s">
        <v>33</v>
      </c>
      <c r="J50" s="18" t="s">
        <v>213</v>
      </c>
    </row>
    <row r="51" spans="1:10" ht="15.75" customHeight="1">
      <c r="A51" s="98" t="s">
        <v>191</v>
      </c>
      <c r="B51" s="85" t="s">
        <v>19</v>
      </c>
      <c r="C51" s="87" t="s">
        <v>30</v>
      </c>
      <c r="D51" s="168">
        <f>D53+D58+D66+D70+D81+D85+D89+D90</f>
        <v>3433838.9</v>
      </c>
      <c r="E51" s="135">
        <f>E53+E58+E66+E70+E81+E85+E89+E90</f>
        <v>3433838.9</v>
      </c>
      <c r="F51" s="135">
        <f>F53+F58+F66+F70+F81+F85+F89+F90</f>
        <v>0</v>
      </c>
      <c r="G51" s="135">
        <f>G53+G58+G66+G70+G81+G85+G89+G90</f>
        <v>0</v>
      </c>
      <c r="H51" s="135">
        <f>H53+H58+H66+H70+H81+H85+H89+H90</f>
        <v>0</v>
      </c>
      <c r="I51" s="167">
        <f aca="true" t="shared" si="2" ref="I51:I73">E51+F51+G51+H51</f>
        <v>3433838.9</v>
      </c>
      <c r="J51" s="133">
        <f aca="true" t="shared" si="3" ref="J51:J73">D51-I51</f>
        <v>0</v>
      </c>
    </row>
    <row r="52" spans="1:10" ht="12" customHeight="1">
      <c r="A52" s="54" t="s">
        <v>114</v>
      </c>
      <c r="B52" s="86"/>
      <c r="C52" s="228"/>
      <c r="D52" s="48"/>
      <c r="E52" s="129"/>
      <c r="F52" s="130"/>
      <c r="G52" s="130"/>
      <c r="H52" s="130"/>
      <c r="I52" s="133">
        <f t="shared" si="2"/>
        <v>0</v>
      </c>
      <c r="J52" s="133">
        <f t="shared" si="3"/>
        <v>0</v>
      </c>
    </row>
    <row r="53" spans="1:10" ht="22.5" customHeight="1">
      <c r="A53" s="137" t="s">
        <v>83</v>
      </c>
      <c r="B53" s="138" t="s">
        <v>84</v>
      </c>
      <c r="C53" s="140" t="s">
        <v>85</v>
      </c>
      <c r="D53" s="222">
        <f>D55+D56+D57</f>
        <v>394245.4</v>
      </c>
      <c r="E53" s="134">
        <f>E55+E56+E57</f>
        <v>394245.4</v>
      </c>
      <c r="F53" s="134">
        <f>F55+F56+F57</f>
        <v>0</v>
      </c>
      <c r="G53" s="134">
        <f>G55+G56+G57</f>
        <v>0</v>
      </c>
      <c r="H53" s="134">
        <f>H55+H56+H57</f>
        <v>0</v>
      </c>
      <c r="I53" s="133">
        <f t="shared" si="2"/>
        <v>394245.4</v>
      </c>
      <c r="J53" s="133">
        <f t="shared" si="3"/>
        <v>0</v>
      </c>
    </row>
    <row r="54" spans="1:10" ht="15.75" customHeight="1">
      <c r="A54" s="82" t="s">
        <v>58</v>
      </c>
      <c r="B54" s="71"/>
      <c r="C54" s="81"/>
      <c r="D54" s="223"/>
      <c r="E54" s="128"/>
      <c r="F54" s="127"/>
      <c r="G54" s="127"/>
      <c r="H54" s="127"/>
      <c r="I54" s="169">
        <f t="shared" si="2"/>
        <v>0</v>
      </c>
      <c r="J54" s="133">
        <f t="shared" si="3"/>
        <v>0</v>
      </c>
    </row>
    <row r="55" spans="1:10" ht="15.75" customHeight="1">
      <c r="A55" s="79" t="s">
        <v>111</v>
      </c>
      <c r="B55" s="72" t="s">
        <v>86</v>
      </c>
      <c r="C55" s="80" t="s">
        <v>87</v>
      </c>
      <c r="D55" s="224">
        <v>139700</v>
      </c>
      <c r="E55" s="126">
        <v>139700</v>
      </c>
      <c r="F55" s="126"/>
      <c r="G55" s="126"/>
      <c r="H55" s="126"/>
      <c r="I55" s="169">
        <f t="shared" si="2"/>
        <v>139700</v>
      </c>
      <c r="J55" s="133">
        <f t="shared" si="3"/>
        <v>0</v>
      </c>
    </row>
    <row r="56" spans="1:10" ht="15.75" customHeight="1">
      <c r="A56" s="89" t="s">
        <v>112</v>
      </c>
      <c r="B56" s="70" t="s">
        <v>88</v>
      </c>
      <c r="C56" s="80" t="s">
        <v>89</v>
      </c>
      <c r="D56" s="224">
        <f>93445.4+118900</f>
        <v>212345.4</v>
      </c>
      <c r="E56" s="126">
        <v>212345.4</v>
      </c>
      <c r="F56" s="126"/>
      <c r="G56" s="126"/>
      <c r="H56" s="126"/>
      <c r="I56" s="169">
        <f t="shared" si="2"/>
        <v>212345.4</v>
      </c>
      <c r="J56" s="133">
        <f t="shared" si="3"/>
        <v>0</v>
      </c>
    </row>
    <row r="57" spans="1:10" ht="15.75" customHeight="1">
      <c r="A57" s="89" t="s">
        <v>113</v>
      </c>
      <c r="B57" s="70" t="s">
        <v>90</v>
      </c>
      <c r="C57" s="80" t="s">
        <v>91</v>
      </c>
      <c r="D57" s="224">
        <v>42200</v>
      </c>
      <c r="E57" s="126">
        <v>42200</v>
      </c>
      <c r="F57" s="126"/>
      <c r="G57" s="126"/>
      <c r="H57" s="126"/>
      <c r="I57" s="169">
        <f t="shared" si="2"/>
        <v>42200</v>
      </c>
      <c r="J57" s="133">
        <f t="shared" si="3"/>
        <v>0</v>
      </c>
    </row>
    <row r="58" spans="1:10" ht="15.75" customHeight="1">
      <c r="A58" s="137" t="s">
        <v>109</v>
      </c>
      <c r="B58" s="139" t="s">
        <v>65</v>
      </c>
      <c r="C58" s="140" t="s">
        <v>92</v>
      </c>
      <c r="D58" s="225">
        <f>SUM(D60:D65)</f>
        <v>2037707.67</v>
      </c>
      <c r="E58" s="134">
        <f>SUM(E60:E65)</f>
        <v>2037707.67</v>
      </c>
      <c r="F58" s="134">
        <f>SUM(F60:F65)</f>
        <v>0</v>
      </c>
      <c r="G58" s="134">
        <f>SUM(G60:G65)</f>
        <v>0</v>
      </c>
      <c r="H58" s="134">
        <f>SUM(H60:H65)</f>
        <v>0</v>
      </c>
      <c r="I58" s="169">
        <f t="shared" si="2"/>
        <v>2037707.67</v>
      </c>
      <c r="J58" s="133">
        <f t="shared" si="3"/>
        <v>0</v>
      </c>
    </row>
    <row r="59" spans="1:10" ht="12" customHeight="1">
      <c r="A59" s="82" t="s">
        <v>58</v>
      </c>
      <c r="B59" s="71"/>
      <c r="C59" s="81"/>
      <c r="D59" s="223"/>
      <c r="E59" s="128"/>
      <c r="F59" s="127"/>
      <c r="G59" s="127"/>
      <c r="H59" s="127"/>
      <c r="I59" s="169">
        <f t="shared" si="2"/>
        <v>0</v>
      </c>
      <c r="J59" s="133">
        <f t="shared" si="3"/>
        <v>0</v>
      </c>
    </row>
    <row r="60" spans="1:10" ht="15.75" customHeight="1">
      <c r="A60" s="79" t="s">
        <v>115</v>
      </c>
      <c r="B60" s="72" t="s">
        <v>66</v>
      </c>
      <c r="C60" s="80" t="s">
        <v>93</v>
      </c>
      <c r="D60" s="224"/>
      <c r="E60" s="126"/>
      <c r="F60" s="126"/>
      <c r="G60" s="126"/>
      <c r="H60" s="126"/>
      <c r="I60" s="169">
        <f t="shared" si="2"/>
        <v>0</v>
      </c>
      <c r="J60" s="133">
        <f t="shared" si="3"/>
        <v>0</v>
      </c>
    </row>
    <row r="61" spans="1:10" ht="15" customHeight="1">
      <c r="A61" s="89" t="s">
        <v>116</v>
      </c>
      <c r="B61" s="70" t="s">
        <v>67</v>
      </c>
      <c r="C61" s="80" t="s">
        <v>94</v>
      </c>
      <c r="D61" s="224"/>
      <c r="E61" s="126"/>
      <c r="F61" s="126"/>
      <c r="G61" s="126"/>
      <c r="H61" s="126"/>
      <c r="I61" s="169">
        <f t="shared" si="2"/>
        <v>0</v>
      </c>
      <c r="J61" s="133">
        <f t="shared" si="3"/>
        <v>0</v>
      </c>
    </row>
    <row r="62" spans="1:10" ht="18.75" customHeight="1">
      <c r="A62" s="89" t="s">
        <v>117</v>
      </c>
      <c r="B62" s="70" t="s">
        <v>69</v>
      </c>
      <c r="C62" s="80" t="s">
        <v>95</v>
      </c>
      <c r="D62" s="224"/>
      <c r="E62" s="126"/>
      <c r="F62" s="126"/>
      <c r="G62" s="126"/>
      <c r="H62" s="126"/>
      <c r="I62" s="169">
        <f t="shared" si="2"/>
        <v>0</v>
      </c>
      <c r="J62" s="133">
        <f t="shared" si="3"/>
        <v>0</v>
      </c>
    </row>
    <row r="63" spans="1:10" ht="15.75" customHeight="1">
      <c r="A63" s="89" t="s">
        <v>110</v>
      </c>
      <c r="B63" s="70" t="s">
        <v>96</v>
      </c>
      <c r="C63" s="80" t="s">
        <v>97</v>
      </c>
      <c r="D63" s="224"/>
      <c r="E63" s="126"/>
      <c r="F63" s="126"/>
      <c r="G63" s="126"/>
      <c r="H63" s="126"/>
      <c r="I63" s="169">
        <f t="shared" si="2"/>
        <v>0</v>
      </c>
      <c r="J63" s="133">
        <f t="shared" si="3"/>
        <v>0</v>
      </c>
    </row>
    <row r="64" spans="1:10" ht="18" customHeight="1">
      <c r="A64" s="89" t="s">
        <v>118</v>
      </c>
      <c r="B64" s="70" t="s">
        <v>98</v>
      </c>
      <c r="C64" s="80" t="s">
        <v>99</v>
      </c>
      <c r="D64" s="224">
        <f>1600000+420016.25+15735.96+1715.71</f>
        <v>2037467.92</v>
      </c>
      <c r="E64" s="126">
        <v>2037467.92</v>
      </c>
      <c r="F64" s="126"/>
      <c r="G64" s="126"/>
      <c r="H64" s="126"/>
      <c r="I64" s="169">
        <f t="shared" si="2"/>
        <v>2037467.92</v>
      </c>
      <c r="J64" s="133">
        <f t="shared" si="3"/>
        <v>0</v>
      </c>
    </row>
    <row r="65" spans="1:10" ht="16.5" customHeight="1">
      <c r="A65" s="89" t="s">
        <v>119</v>
      </c>
      <c r="B65" s="70" t="s">
        <v>100</v>
      </c>
      <c r="C65" s="80" t="s">
        <v>101</v>
      </c>
      <c r="D65" s="224">
        <v>239.75</v>
      </c>
      <c r="E65" s="126">
        <v>239.75</v>
      </c>
      <c r="F65" s="126"/>
      <c r="G65" s="126"/>
      <c r="H65" s="126"/>
      <c r="I65" s="169">
        <f t="shared" si="2"/>
        <v>239.75</v>
      </c>
      <c r="J65" s="133">
        <f t="shared" si="3"/>
        <v>0</v>
      </c>
    </row>
    <row r="66" spans="1:10" ht="21" customHeight="1">
      <c r="A66" s="141" t="s">
        <v>102</v>
      </c>
      <c r="B66" s="142" t="s">
        <v>103</v>
      </c>
      <c r="C66" s="143" t="s">
        <v>104</v>
      </c>
      <c r="D66" s="225">
        <f>D68+D69</f>
        <v>0</v>
      </c>
      <c r="E66" s="169">
        <f aca="true" t="shared" si="4" ref="E66:J66">E68+E69</f>
        <v>0</v>
      </c>
      <c r="F66" s="169">
        <f t="shared" si="4"/>
        <v>0</v>
      </c>
      <c r="G66" s="169">
        <f t="shared" si="4"/>
        <v>0</v>
      </c>
      <c r="H66" s="169">
        <f t="shared" si="4"/>
        <v>0</v>
      </c>
      <c r="I66" s="169">
        <f t="shared" si="4"/>
        <v>0</v>
      </c>
      <c r="J66" s="169">
        <f t="shared" si="4"/>
        <v>0</v>
      </c>
    </row>
    <row r="67" spans="1:10" ht="13.5" customHeight="1">
      <c r="A67" s="82" t="s">
        <v>58</v>
      </c>
      <c r="B67" s="71"/>
      <c r="C67" s="83"/>
      <c r="D67" s="226"/>
      <c r="E67" s="126"/>
      <c r="F67" s="126"/>
      <c r="G67" s="126"/>
      <c r="H67" s="126"/>
      <c r="I67" s="169">
        <f t="shared" si="2"/>
        <v>0</v>
      </c>
      <c r="J67" s="133">
        <f t="shared" si="3"/>
        <v>0</v>
      </c>
    </row>
    <row r="68" spans="1:10" ht="27" customHeight="1">
      <c r="A68" s="79" t="s">
        <v>120</v>
      </c>
      <c r="B68" s="72" t="s">
        <v>105</v>
      </c>
      <c r="C68" s="80" t="s">
        <v>106</v>
      </c>
      <c r="D68" s="226"/>
      <c r="E68" s="126"/>
      <c r="F68" s="126"/>
      <c r="G68" s="126"/>
      <c r="H68" s="126"/>
      <c r="I68" s="169">
        <f t="shared" si="2"/>
        <v>0</v>
      </c>
      <c r="J68" s="133">
        <f t="shared" si="3"/>
        <v>0</v>
      </c>
    </row>
    <row r="69" spans="1:10" ht="24" customHeight="1">
      <c r="A69" s="89" t="s">
        <v>121</v>
      </c>
      <c r="B69" s="70" t="s">
        <v>107</v>
      </c>
      <c r="C69" s="80" t="s">
        <v>108</v>
      </c>
      <c r="D69" s="226"/>
      <c r="E69" s="126"/>
      <c r="F69" s="126"/>
      <c r="G69" s="126"/>
      <c r="H69" s="126"/>
      <c r="I69" s="169">
        <f t="shared" si="2"/>
        <v>0</v>
      </c>
      <c r="J69" s="133">
        <f t="shared" si="3"/>
        <v>0</v>
      </c>
    </row>
    <row r="70" spans="1:10" ht="23.25" customHeight="1">
      <c r="A70" s="144" t="s">
        <v>122</v>
      </c>
      <c r="B70" s="139" t="s">
        <v>85</v>
      </c>
      <c r="C70" s="140" t="s">
        <v>123</v>
      </c>
      <c r="D70" s="227">
        <f>D72+D73</f>
        <v>0</v>
      </c>
      <c r="E70" s="173">
        <f>E72+E73</f>
        <v>0</v>
      </c>
      <c r="F70" s="173">
        <f>F72+F73</f>
        <v>0</v>
      </c>
      <c r="G70" s="173">
        <f>G72+G73</f>
        <v>0</v>
      </c>
      <c r="H70" s="173">
        <f>H72+H73</f>
        <v>0</v>
      </c>
      <c r="I70" s="169">
        <f t="shared" si="2"/>
        <v>0</v>
      </c>
      <c r="J70" s="133">
        <f t="shared" si="3"/>
        <v>0</v>
      </c>
    </row>
    <row r="71" spans="1:10" ht="14.25" customHeight="1">
      <c r="A71" s="82" t="s">
        <v>58</v>
      </c>
      <c r="B71" s="71"/>
      <c r="C71" s="81"/>
      <c r="D71" s="48"/>
      <c r="E71" s="128"/>
      <c r="F71" s="127"/>
      <c r="G71" s="127"/>
      <c r="H71" s="127"/>
      <c r="I71" s="133">
        <f t="shared" si="2"/>
        <v>0</v>
      </c>
      <c r="J71" s="133">
        <f t="shared" si="3"/>
        <v>0</v>
      </c>
    </row>
    <row r="72" spans="1:10" ht="21.75" customHeight="1">
      <c r="A72" s="79" t="s">
        <v>126</v>
      </c>
      <c r="B72" s="72" t="s">
        <v>87</v>
      </c>
      <c r="C72" s="80" t="s">
        <v>124</v>
      </c>
      <c r="D72" s="226"/>
      <c r="E72" s="126"/>
      <c r="F72" s="126"/>
      <c r="G72" s="126"/>
      <c r="H72" s="126"/>
      <c r="I72" s="133">
        <f t="shared" si="2"/>
        <v>0</v>
      </c>
      <c r="J72" s="133">
        <f t="shared" si="3"/>
        <v>0</v>
      </c>
    </row>
    <row r="73" spans="1:10" ht="35.25" customHeight="1" thickBot="1">
      <c r="A73" s="114" t="s">
        <v>127</v>
      </c>
      <c r="B73" s="110" t="s">
        <v>89</v>
      </c>
      <c r="C73" s="111" t="s">
        <v>125</v>
      </c>
      <c r="D73" s="226"/>
      <c r="E73" s="126"/>
      <c r="F73" s="126"/>
      <c r="G73" s="126"/>
      <c r="H73" s="126"/>
      <c r="I73" s="133">
        <f t="shared" si="2"/>
        <v>0</v>
      </c>
      <c r="J73" s="133">
        <f t="shared" si="3"/>
        <v>0</v>
      </c>
    </row>
    <row r="74" spans="1:10" ht="15.75" customHeight="1">
      <c r="A74"/>
      <c r="B74" s="34"/>
      <c r="C74" s="34"/>
      <c r="D74" s="34"/>
      <c r="E74" s="11"/>
      <c r="F74" s="11"/>
      <c r="G74" s="11"/>
      <c r="H74" s="11"/>
      <c r="I74" s="11" t="s">
        <v>128</v>
      </c>
      <c r="J74" s="22"/>
    </row>
    <row r="75" spans="1:10" ht="7.5" customHeight="1">
      <c r="A75" s="33"/>
      <c r="B75" s="33"/>
      <c r="C75" s="33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5"/>
      <c r="F76" s="31" t="s">
        <v>210</v>
      </c>
      <c r="G76" s="31"/>
      <c r="H76" s="112"/>
      <c r="I76" s="113"/>
      <c r="J76" s="17"/>
    </row>
    <row r="77" spans="1:10" ht="9.75" customHeight="1">
      <c r="A77" s="8" t="s">
        <v>5</v>
      </c>
      <c r="B77" s="8" t="s">
        <v>13</v>
      </c>
      <c r="C77" s="8" t="s">
        <v>80</v>
      </c>
      <c r="D77" s="6" t="s">
        <v>43</v>
      </c>
      <c r="E77" s="27" t="s">
        <v>6</v>
      </c>
      <c r="F77" s="32" t="s">
        <v>6</v>
      </c>
      <c r="G77" s="49" t="s">
        <v>6</v>
      </c>
      <c r="H77" s="49"/>
      <c r="I77" s="26"/>
      <c r="J77" s="17" t="s">
        <v>209</v>
      </c>
    </row>
    <row r="78" spans="1:10" ht="9.75" customHeight="1">
      <c r="A78" s="7"/>
      <c r="B78" s="8" t="s">
        <v>14</v>
      </c>
      <c r="C78" s="8" t="s">
        <v>81</v>
      </c>
      <c r="D78" s="6" t="s">
        <v>44</v>
      </c>
      <c r="E78" s="28" t="s">
        <v>47</v>
      </c>
      <c r="F78" s="6" t="s">
        <v>7</v>
      </c>
      <c r="G78" s="6" t="s">
        <v>214</v>
      </c>
      <c r="H78" s="6" t="s">
        <v>211</v>
      </c>
      <c r="I78" s="6" t="s">
        <v>9</v>
      </c>
      <c r="J78" s="17" t="s">
        <v>44</v>
      </c>
    </row>
    <row r="79" spans="1:10" ht="9.75" customHeight="1">
      <c r="A79" s="7"/>
      <c r="B79" s="8" t="s">
        <v>15</v>
      </c>
      <c r="C79" s="8" t="s">
        <v>82</v>
      </c>
      <c r="D79" s="6" t="s">
        <v>45</v>
      </c>
      <c r="E79" s="28" t="s">
        <v>8</v>
      </c>
      <c r="F79" s="6" t="s">
        <v>8</v>
      </c>
      <c r="G79" s="6" t="s">
        <v>48</v>
      </c>
      <c r="H79" s="6" t="s">
        <v>212</v>
      </c>
      <c r="I79" s="6"/>
      <c r="J79" s="17" t="s">
        <v>45</v>
      </c>
    </row>
    <row r="80" spans="1:10" ht="9.75" customHeight="1" thickBot="1">
      <c r="A80" s="4">
        <v>1</v>
      </c>
      <c r="B80" s="10">
        <v>2</v>
      </c>
      <c r="C80" s="10">
        <v>3</v>
      </c>
      <c r="D80" s="27" t="s">
        <v>2</v>
      </c>
      <c r="E80" s="29" t="s">
        <v>3</v>
      </c>
      <c r="F80" s="5" t="s">
        <v>10</v>
      </c>
      <c r="G80" s="5" t="s">
        <v>11</v>
      </c>
      <c r="H80" s="5" t="s">
        <v>12</v>
      </c>
      <c r="I80" s="5" t="s">
        <v>33</v>
      </c>
      <c r="J80" s="18" t="s">
        <v>213</v>
      </c>
    </row>
    <row r="81" spans="1:10" ht="18.75" customHeight="1">
      <c r="A81" s="144" t="s">
        <v>129</v>
      </c>
      <c r="B81" s="145" t="s">
        <v>104</v>
      </c>
      <c r="C81" s="140" t="s">
        <v>130</v>
      </c>
      <c r="D81" s="222">
        <f>D83+D84</f>
        <v>0</v>
      </c>
      <c r="E81" s="133">
        <f>E83+E84</f>
        <v>0</v>
      </c>
      <c r="F81" s="133">
        <f>F83+F84</f>
        <v>0</v>
      </c>
      <c r="G81" s="133">
        <f>G83+G84</f>
        <v>0</v>
      </c>
      <c r="H81" s="133">
        <f>H83+H84</f>
        <v>0</v>
      </c>
      <c r="I81" s="133">
        <f aca="true" t="shared" si="5" ref="I81:I102">E81+F81+G81+H81</f>
        <v>0</v>
      </c>
      <c r="J81" s="133">
        <f aca="true" t="shared" si="6" ref="J81:J101">D81-I81</f>
        <v>0</v>
      </c>
    </row>
    <row r="82" spans="1:10" ht="11.25" customHeight="1">
      <c r="A82" s="35" t="s">
        <v>58</v>
      </c>
      <c r="B82" s="71"/>
      <c r="C82" s="83"/>
      <c r="D82" s="226"/>
      <c r="E82" s="126"/>
      <c r="F82" s="126"/>
      <c r="G82" s="126"/>
      <c r="H82" s="126"/>
      <c r="I82" s="133">
        <f t="shared" si="5"/>
        <v>0</v>
      </c>
      <c r="J82" s="133">
        <f t="shared" si="6"/>
        <v>0</v>
      </c>
    </row>
    <row r="83" spans="1:10" ht="25.5" customHeight="1">
      <c r="A83" s="79" t="s">
        <v>139</v>
      </c>
      <c r="B83" s="72" t="s">
        <v>108</v>
      </c>
      <c r="C83" s="80" t="s">
        <v>131</v>
      </c>
      <c r="D83" s="226"/>
      <c r="E83" s="126"/>
      <c r="F83" s="126"/>
      <c r="G83" s="126"/>
      <c r="H83" s="126"/>
      <c r="I83" s="133">
        <f t="shared" si="5"/>
        <v>0</v>
      </c>
      <c r="J83" s="133">
        <f t="shared" si="6"/>
        <v>0</v>
      </c>
    </row>
    <row r="84" spans="1:10" ht="18.75" customHeight="1">
      <c r="A84" s="79" t="s">
        <v>140</v>
      </c>
      <c r="B84" s="70" t="s">
        <v>132</v>
      </c>
      <c r="C84" s="92" t="s">
        <v>133</v>
      </c>
      <c r="D84" s="226"/>
      <c r="E84" s="126"/>
      <c r="F84" s="126"/>
      <c r="G84" s="126"/>
      <c r="H84" s="126"/>
      <c r="I84" s="169">
        <f t="shared" si="5"/>
        <v>0</v>
      </c>
      <c r="J84" s="133">
        <f t="shared" si="6"/>
        <v>0</v>
      </c>
    </row>
    <row r="85" spans="1:10" ht="19.5" customHeight="1">
      <c r="A85" s="144" t="s">
        <v>134</v>
      </c>
      <c r="B85" s="139" t="s">
        <v>123</v>
      </c>
      <c r="C85" s="140" t="s">
        <v>135</v>
      </c>
      <c r="D85" s="225">
        <f>D87+D88</f>
        <v>0</v>
      </c>
      <c r="E85" s="133">
        <f>E87+E88</f>
        <v>0</v>
      </c>
      <c r="F85" s="133">
        <f>F87+F88</f>
        <v>0</v>
      </c>
      <c r="G85" s="133">
        <f>G87+G88</f>
        <v>0</v>
      </c>
      <c r="H85" s="133">
        <f>H87+H88</f>
        <v>0</v>
      </c>
      <c r="I85" s="169">
        <f t="shared" si="5"/>
        <v>0</v>
      </c>
      <c r="J85" s="133">
        <f t="shared" si="6"/>
        <v>0</v>
      </c>
    </row>
    <row r="86" spans="1:10" ht="12.75" customHeight="1">
      <c r="A86" s="35" t="s">
        <v>58</v>
      </c>
      <c r="B86" s="71"/>
      <c r="C86" s="83"/>
      <c r="D86" s="224"/>
      <c r="E86" s="126"/>
      <c r="F86" s="126"/>
      <c r="G86" s="126"/>
      <c r="H86" s="126"/>
      <c r="I86" s="169">
        <f t="shared" si="5"/>
        <v>0</v>
      </c>
      <c r="J86" s="133">
        <f t="shared" si="6"/>
        <v>0</v>
      </c>
    </row>
    <row r="87" spans="1:10" ht="10.5" customHeight="1">
      <c r="A87" s="79" t="s">
        <v>142</v>
      </c>
      <c r="B87" s="72" t="s">
        <v>125</v>
      </c>
      <c r="C87" s="80" t="s">
        <v>136</v>
      </c>
      <c r="D87" s="224"/>
      <c r="E87" s="126"/>
      <c r="F87" s="126"/>
      <c r="G87" s="126"/>
      <c r="H87" s="126"/>
      <c r="I87" s="169">
        <f t="shared" si="5"/>
        <v>0</v>
      </c>
      <c r="J87" s="133">
        <f t="shared" si="6"/>
        <v>0</v>
      </c>
    </row>
    <row r="88" spans="1:10" ht="23.25" customHeight="1">
      <c r="A88" s="79" t="s">
        <v>141</v>
      </c>
      <c r="B88" s="72" t="s">
        <v>137</v>
      </c>
      <c r="C88" s="80" t="s">
        <v>138</v>
      </c>
      <c r="D88" s="224"/>
      <c r="E88" s="126"/>
      <c r="F88" s="126"/>
      <c r="G88" s="126"/>
      <c r="H88" s="126"/>
      <c r="I88" s="169">
        <f t="shared" si="5"/>
        <v>0</v>
      </c>
      <c r="J88" s="133">
        <f t="shared" si="6"/>
        <v>0</v>
      </c>
    </row>
    <row r="89" spans="1:10" ht="23.25" customHeight="1">
      <c r="A89" s="146" t="s">
        <v>149</v>
      </c>
      <c r="B89" s="139" t="s">
        <v>130</v>
      </c>
      <c r="C89" s="147" t="s">
        <v>150</v>
      </c>
      <c r="D89" s="225">
        <v>12962</v>
      </c>
      <c r="E89" s="133">
        <v>12962</v>
      </c>
      <c r="F89" s="133"/>
      <c r="G89" s="133"/>
      <c r="H89" s="133"/>
      <c r="I89" s="169">
        <f t="shared" si="5"/>
        <v>12962</v>
      </c>
      <c r="J89" s="133">
        <f t="shared" si="6"/>
        <v>0</v>
      </c>
    </row>
    <row r="90" spans="1:10" ht="25.5" customHeight="1">
      <c r="A90" s="137" t="s">
        <v>153</v>
      </c>
      <c r="B90" s="145" t="s">
        <v>135</v>
      </c>
      <c r="C90" s="140" t="s">
        <v>152</v>
      </c>
      <c r="D90" s="225">
        <f>D92+D93+D94+D95</f>
        <v>988923.83</v>
      </c>
      <c r="E90" s="133">
        <f>E92+E93+E94+E95</f>
        <v>988923.83</v>
      </c>
      <c r="F90" s="133">
        <f>F92+F93+F94+F95</f>
        <v>0</v>
      </c>
      <c r="G90" s="133">
        <f>G92+G93+G94+G95</f>
        <v>0</v>
      </c>
      <c r="H90" s="133">
        <f>H92+H93+H94+H95</f>
        <v>0</v>
      </c>
      <c r="I90" s="133">
        <f t="shared" si="5"/>
        <v>988923.83</v>
      </c>
      <c r="J90" s="133">
        <f t="shared" si="6"/>
        <v>0</v>
      </c>
    </row>
    <row r="91" spans="1:10" ht="12.75" customHeight="1">
      <c r="A91" s="35" t="s">
        <v>58</v>
      </c>
      <c r="B91" s="71"/>
      <c r="C91" s="81"/>
      <c r="D91" s="224"/>
      <c r="E91" s="126"/>
      <c r="F91" s="126"/>
      <c r="G91" s="126"/>
      <c r="H91" s="126"/>
      <c r="I91" s="133">
        <f t="shared" si="5"/>
        <v>0</v>
      </c>
      <c r="J91" s="133">
        <f t="shared" si="6"/>
        <v>0</v>
      </c>
    </row>
    <row r="92" spans="1:10" ht="12" customHeight="1">
      <c r="A92" s="93" t="s">
        <v>154</v>
      </c>
      <c r="B92" s="72" t="s">
        <v>144</v>
      </c>
      <c r="C92" s="80" t="s">
        <v>151</v>
      </c>
      <c r="D92" s="224">
        <v>280000</v>
      </c>
      <c r="E92" s="126">
        <v>280000</v>
      </c>
      <c r="F92" s="126"/>
      <c r="G92" s="126"/>
      <c r="H92" s="126"/>
      <c r="I92" s="133">
        <f t="shared" si="5"/>
        <v>280000</v>
      </c>
      <c r="J92" s="133">
        <f t="shared" si="6"/>
        <v>0</v>
      </c>
    </row>
    <row r="93" spans="1:10" ht="13.5" customHeight="1">
      <c r="A93" s="93" t="s">
        <v>155</v>
      </c>
      <c r="B93" s="72" t="s">
        <v>136</v>
      </c>
      <c r="C93" s="80" t="s">
        <v>158</v>
      </c>
      <c r="D93" s="224"/>
      <c r="E93" s="126"/>
      <c r="F93" s="126"/>
      <c r="G93" s="126"/>
      <c r="H93" s="126"/>
      <c r="I93" s="133">
        <f t="shared" si="5"/>
        <v>0</v>
      </c>
      <c r="J93" s="133">
        <f t="shared" si="6"/>
        <v>0</v>
      </c>
    </row>
    <row r="94" spans="1:10" ht="13.5" customHeight="1">
      <c r="A94" s="93" t="s">
        <v>156</v>
      </c>
      <c r="B94" s="72" t="s">
        <v>138</v>
      </c>
      <c r="C94" s="80" t="s">
        <v>159</v>
      </c>
      <c r="D94" s="224"/>
      <c r="E94" s="126"/>
      <c r="F94" s="126"/>
      <c r="G94" s="126"/>
      <c r="H94" s="126"/>
      <c r="I94" s="133">
        <f t="shared" si="5"/>
        <v>0</v>
      </c>
      <c r="J94" s="133">
        <f t="shared" si="6"/>
        <v>0</v>
      </c>
    </row>
    <row r="95" spans="1:10" ht="15" customHeight="1">
      <c r="A95" s="93" t="s">
        <v>157</v>
      </c>
      <c r="B95" s="70" t="s">
        <v>146</v>
      </c>
      <c r="C95" s="80" t="s">
        <v>160</v>
      </c>
      <c r="D95" s="224">
        <v>708923.83</v>
      </c>
      <c r="E95" s="126">
        <v>708923.83</v>
      </c>
      <c r="F95" s="126"/>
      <c r="G95" s="126"/>
      <c r="H95" s="126"/>
      <c r="I95" s="133">
        <f t="shared" si="5"/>
        <v>708923.83</v>
      </c>
      <c r="J95" s="133">
        <f t="shared" si="6"/>
        <v>0</v>
      </c>
    </row>
    <row r="96" spans="1:10" ht="30" customHeight="1">
      <c r="A96" s="137" t="s">
        <v>171</v>
      </c>
      <c r="B96" s="145" t="s">
        <v>143</v>
      </c>
      <c r="C96" s="140" t="s">
        <v>20</v>
      </c>
      <c r="D96" s="225">
        <f>D98+D99+D100</f>
        <v>0</v>
      </c>
      <c r="E96" s="169">
        <f>E98+E99+E100</f>
        <v>0</v>
      </c>
      <c r="F96" s="169">
        <f>F98+F99+F100</f>
        <v>0</v>
      </c>
      <c r="G96" s="169">
        <f>G98+G99+G100</f>
        <v>0</v>
      </c>
      <c r="H96" s="169">
        <f>H98+H99+H100</f>
        <v>0</v>
      </c>
      <c r="I96" s="133">
        <f t="shared" si="5"/>
        <v>0</v>
      </c>
      <c r="J96" s="133">
        <f t="shared" si="6"/>
        <v>0</v>
      </c>
    </row>
    <row r="97" spans="1:10" ht="10.5" customHeight="1">
      <c r="A97" s="35" t="s">
        <v>68</v>
      </c>
      <c r="B97" s="71"/>
      <c r="C97" s="81"/>
      <c r="D97" s="226"/>
      <c r="E97" s="126"/>
      <c r="F97" s="126"/>
      <c r="G97" s="126"/>
      <c r="H97" s="126"/>
      <c r="I97" s="133">
        <f t="shared" si="5"/>
        <v>0</v>
      </c>
      <c r="J97" s="133">
        <f t="shared" si="6"/>
        <v>0</v>
      </c>
    </row>
    <row r="98" spans="1:10" ht="22.5" customHeight="1">
      <c r="A98" s="93" t="s">
        <v>236</v>
      </c>
      <c r="B98" s="72" t="s">
        <v>145</v>
      </c>
      <c r="C98" s="80" t="s">
        <v>23</v>
      </c>
      <c r="D98" s="226"/>
      <c r="E98" s="126"/>
      <c r="F98" s="126"/>
      <c r="G98" s="126"/>
      <c r="H98" s="126"/>
      <c r="I98" s="133">
        <f t="shared" si="5"/>
        <v>0</v>
      </c>
      <c r="J98" s="133">
        <f t="shared" si="6"/>
        <v>0</v>
      </c>
    </row>
    <row r="99" spans="1:10" ht="19.5" customHeight="1">
      <c r="A99" s="93" t="s">
        <v>173</v>
      </c>
      <c r="B99" s="72" t="s">
        <v>147</v>
      </c>
      <c r="C99" s="80" t="s">
        <v>172</v>
      </c>
      <c r="D99" s="226"/>
      <c r="E99" s="126"/>
      <c r="F99" s="126"/>
      <c r="G99" s="126"/>
      <c r="H99" s="126"/>
      <c r="I99" s="133">
        <f t="shared" si="5"/>
        <v>0</v>
      </c>
      <c r="J99" s="133">
        <f t="shared" si="6"/>
        <v>0</v>
      </c>
    </row>
    <row r="100" spans="1:10" ht="18" customHeight="1" thickBot="1">
      <c r="A100" s="116" t="s">
        <v>174</v>
      </c>
      <c r="B100" s="110" t="s">
        <v>148</v>
      </c>
      <c r="C100" s="111" t="s">
        <v>175</v>
      </c>
      <c r="D100" s="226"/>
      <c r="E100" s="126"/>
      <c r="F100" s="126"/>
      <c r="G100" s="126"/>
      <c r="H100" s="126"/>
      <c r="I100" s="133">
        <f t="shared" si="5"/>
        <v>0</v>
      </c>
      <c r="J100" s="133">
        <f t="shared" si="6"/>
        <v>0</v>
      </c>
    </row>
    <row r="101" spans="1:10" ht="8.25" customHeight="1" thickBot="1">
      <c r="A101" s="91"/>
      <c r="B101" s="23"/>
      <c r="C101" s="23"/>
      <c r="D101" s="154"/>
      <c r="E101" s="154"/>
      <c r="F101" s="154"/>
      <c r="G101" s="154"/>
      <c r="H101" s="154"/>
      <c r="I101" s="154"/>
      <c r="J101" s="133">
        <f t="shared" si="6"/>
        <v>0</v>
      </c>
    </row>
    <row r="102" spans="1:10" ht="25.5" customHeight="1" thickBot="1">
      <c r="A102" s="117" t="s">
        <v>36</v>
      </c>
      <c r="B102" s="90">
        <v>450</v>
      </c>
      <c r="C102" s="90" t="s">
        <v>30</v>
      </c>
      <c r="D102" s="155">
        <f>D19-D51</f>
        <v>0</v>
      </c>
      <c r="E102" s="155">
        <f>E19-E51</f>
        <v>0</v>
      </c>
      <c r="F102" s="155">
        <f>F19-F51</f>
        <v>0</v>
      </c>
      <c r="G102" s="155">
        <f>G19-G51</f>
        <v>0</v>
      </c>
      <c r="H102" s="155">
        <f>H19-H51</f>
        <v>0</v>
      </c>
      <c r="I102" s="133">
        <f t="shared" si="5"/>
        <v>0</v>
      </c>
      <c r="J102" s="133"/>
    </row>
    <row r="103" spans="3:10" ht="15">
      <c r="C103" s="34" t="s">
        <v>170</v>
      </c>
      <c r="E103" s="11"/>
      <c r="F103" s="11"/>
      <c r="G103" s="11"/>
      <c r="H103" s="11"/>
      <c r="J103" s="47" t="s">
        <v>161</v>
      </c>
    </row>
    <row r="104" spans="1:10" ht="11.25" customHeight="1">
      <c r="A104" s="33"/>
      <c r="B104" s="38"/>
      <c r="C104" s="38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5"/>
      <c r="F105" s="31" t="s">
        <v>210</v>
      </c>
      <c r="G105" s="31"/>
      <c r="H105" s="112"/>
      <c r="I105" s="113"/>
      <c r="J105" s="17"/>
    </row>
    <row r="106" spans="1:10" ht="10.5" customHeight="1">
      <c r="A106" s="36"/>
      <c r="B106" s="8" t="s">
        <v>13</v>
      </c>
      <c r="C106" s="8" t="s">
        <v>80</v>
      </c>
      <c r="D106" s="6" t="s">
        <v>43</v>
      </c>
      <c r="E106" s="27" t="s">
        <v>6</v>
      </c>
      <c r="F106" s="32" t="s">
        <v>6</v>
      </c>
      <c r="G106" s="49" t="s">
        <v>6</v>
      </c>
      <c r="H106" s="49"/>
      <c r="I106" s="26"/>
      <c r="J106" s="17" t="s">
        <v>209</v>
      </c>
    </row>
    <row r="107" spans="1:10" ht="10.5" customHeight="1">
      <c r="A107" s="8" t="s">
        <v>5</v>
      </c>
      <c r="B107" s="8" t="s">
        <v>14</v>
      </c>
      <c r="C107" s="8" t="s">
        <v>81</v>
      </c>
      <c r="D107" s="6" t="s">
        <v>44</v>
      </c>
      <c r="E107" s="28" t="s">
        <v>47</v>
      </c>
      <c r="F107" s="6" t="s">
        <v>7</v>
      </c>
      <c r="G107" s="6" t="s">
        <v>214</v>
      </c>
      <c r="H107" s="6" t="s">
        <v>211</v>
      </c>
      <c r="I107" s="6" t="s">
        <v>9</v>
      </c>
      <c r="J107" s="17" t="s">
        <v>44</v>
      </c>
    </row>
    <row r="108" spans="1:10" ht="9.75" customHeight="1">
      <c r="A108" s="7"/>
      <c r="B108" s="8" t="s">
        <v>15</v>
      </c>
      <c r="C108" s="8" t="s">
        <v>82</v>
      </c>
      <c r="D108" s="6" t="s">
        <v>45</v>
      </c>
      <c r="E108" s="28" t="s">
        <v>8</v>
      </c>
      <c r="F108" s="6" t="s">
        <v>8</v>
      </c>
      <c r="G108" s="6" t="s">
        <v>48</v>
      </c>
      <c r="H108" s="6" t="s">
        <v>212</v>
      </c>
      <c r="I108" s="6"/>
      <c r="J108" s="17" t="s">
        <v>45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29" t="s">
        <v>3</v>
      </c>
      <c r="F109" s="5" t="s">
        <v>10</v>
      </c>
      <c r="G109" s="5" t="s">
        <v>11</v>
      </c>
      <c r="H109" s="5" t="s">
        <v>12</v>
      </c>
      <c r="I109" s="5" t="s">
        <v>33</v>
      </c>
      <c r="J109" s="18" t="s">
        <v>213</v>
      </c>
    </row>
    <row r="110" spans="1:10" ht="27" customHeight="1">
      <c r="A110" s="99" t="s">
        <v>198</v>
      </c>
      <c r="B110" s="39" t="s">
        <v>20</v>
      </c>
      <c r="C110" s="41"/>
      <c r="D110" s="158">
        <f>D112+D122+D128+D142+D146</f>
        <v>0</v>
      </c>
      <c r="E110" s="158">
        <f>E112+E122+E128+E131+E142+E146</f>
        <v>0</v>
      </c>
      <c r="F110" s="158">
        <f>F112+F122+F128+F131+F142+F146</f>
        <v>0</v>
      </c>
      <c r="G110" s="158">
        <f>G112+G122+G128+G131+G142+G146</f>
        <v>0</v>
      </c>
      <c r="H110" s="158">
        <f>H112+H122+H128+H131+H142+H146</f>
        <v>0</v>
      </c>
      <c r="I110" s="133">
        <f aca="true" t="shared" si="7" ref="I110:I134">E110+F110+G110+H110</f>
        <v>0</v>
      </c>
      <c r="J110" s="133"/>
    </row>
    <row r="111" spans="1:10" ht="11.25" customHeight="1">
      <c r="A111" s="43" t="s">
        <v>22</v>
      </c>
      <c r="B111" s="44"/>
      <c r="C111" s="50"/>
      <c r="D111" s="148"/>
      <c r="E111" s="129"/>
      <c r="F111" s="129"/>
      <c r="G111" s="130"/>
      <c r="H111" s="130"/>
      <c r="I111" s="133">
        <f t="shared" si="7"/>
        <v>0</v>
      </c>
      <c r="J111" s="131"/>
    </row>
    <row r="112" spans="1:10" ht="16.5" customHeight="1">
      <c r="A112" s="137" t="s">
        <v>192</v>
      </c>
      <c r="B112" s="159" t="s">
        <v>23</v>
      </c>
      <c r="C112" s="74"/>
      <c r="D112" s="133">
        <f>D114+D115+D116+D117+D118+D119+D120+D121</f>
        <v>0</v>
      </c>
      <c r="E112" s="133">
        <f>E114+E115+E116+E117+E118+E119+E120+E121</f>
        <v>0</v>
      </c>
      <c r="F112" s="133">
        <f>F114+F115+F116+F117+F118+F119+F120+F121</f>
        <v>0</v>
      </c>
      <c r="G112" s="133">
        <f>G114+G115+G116+G117+G118+G119+G120+G121</f>
        <v>0</v>
      </c>
      <c r="H112" s="133">
        <f>H114+H115+H116+H117+H118+H119+H120+H121</f>
        <v>0</v>
      </c>
      <c r="I112" s="133">
        <f t="shared" si="7"/>
        <v>0</v>
      </c>
      <c r="J112" s="132"/>
    </row>
    <row r="113" spans="1:10" ht="12.75" customHeight="1">
      <c r="A113" s="43" t="s">
        <v>194</v>
      </c>
      <c r="B113" s="44"/>
      <c r="C113" s="75"/>
      <c r="D113" s="126"/>
      <c r="E113" s="126"/>
      <c r="F113" s="126"/>
      <c r="G113" s="126"/>
      <c r="H113" s="126"/>
      <c r="I113" s="133">
        <f t="shared" si="7"/>
        <v>0</v>
      </c>
      <c r="J113" s="131"/>
    </row>
    <row r="114" spans="1:10" ht="12" customHeight="1">
      <c r="A114" s="96" t="s">
        <v>216</v>
      </c>
      <c r="B114" s="46" t="s">
        <v>182</v>
      </c>
      <c r="C114" s="74" t="s">
        <v>66</v>
      </c>
      <c r="D114" s="126"/>
      <c r="E114" s="126"/>
      <c r="F114" s="126"/>
      <c r="G114" s="126"/>
      <c r="H114" s="126"/>
      <c r="I114" s="133">
        <f t="shared" si="7"/>
        <v>0</v>
      </c>
      <c r="J114" s="132"/>
    </row>
    <row r="115" spans="1:10" ht="14.25" customHeight="1">
      <c r="A115" s="96" t="s">
        <v>217</v>
      </c>
      <c r="B115" s="46" t="s">
        <v>183</v>
      </c>
      <c r="C115" s="74" t="s">
        <v>66</v>
      </c>
      <c r="D115" s="126"/>
      <c r="E115" s="126"/>
      <c r="F115" s="126"/>
      <c r="G115" s="126"/>
      <c r="H115" s="126"/>
      <c r="I115" s="133">
        <f t="shared" si="7"/>
        <v>0</v>
      </c>
      <c r="J115" s="132"/>
    </row>
    <row r="116" spans="1:10" s="59" customFormat="1" ht="25.5" customHeight="1">
      <c r="A116" s="97" t="s">
        <v>238</v>
      </c>
      <c r="B116" s="60" t="s">
        <v>184</v>
      </c>
      <c r="C116" s="76" t="s">
        <v>196</v>
      </c>
      <c r="D116" s="126"/>
      <c r="E116" s="126"/>
      <c r="F116" s="126"/>
      <c r="G116" s="126"/>
      <c r="H116" s="126"/>
      <c r="I116" s="133">
        <f t="shared" si="7"/>
        <v>0</v>
      </c>
      <c r="J116" s="149"/>
    </row>
    <row r="117" spans="1:10" s="59" customFormat="1" ht="15.75" customHeight="1">
      <c r="A117" s="97" t="s">
        <v>239</v>
      </c>
      <c r="B117" s="60" t="s">
        <v>185</v>
      </c>
      <c r="C117" s="76" t="s">
        <v>197</v>
      </c>
      <c r="D117" s="126"/>
      <c r="E117" s="126"/>
      <c r="F117" s="126"/>
      <c r="G117" s="126"/>
      <c r="H117" s="126"/>
      <c r="I117" s="133">
        <f t="shared" si="7"/>
        <v>0</v>
      </c>
      <c r="J117" s="149"/>
    </row>
    <row r="118" spans="1:10" s="59" customFormat="1" ht="16.5" customHeight="1">
      <c r="A118" s="97" t="s">
        <v>179</v>
      </c>
      <c r="B118" s="60" t="s">
        <v>186</v>
      </c>
      <c r="C118" s="76" t="s">
        <v>188</v>
      </c>
      <c r="D118" s="126"/>
      <c r="E118" s="126"/>
      <c r="F118" s="126"/>
      <c r="G118" s="126"/>
      <c r="H118" s="126"/>
      <c r="I118" s="133">
        <f t="shared" si="7"/>
        <v>0</v>
      </c>
      <c r="J118" s="149"/>
    </row>
    <row r="119" spans="1:10" s="59" customFormat="1" ht="15.75" customHeight="1">
      <c r="A119" s="97" t="s">
        <v>178</v>
      </c>
      <c r="B119" s="61" t="s">
        <v>215</v>
      </c>
      <c r="C119" s="76" t="s">
        <v>187</v>
      </c>
      <c r="D119" s="126"/>
      <c r="E119" s="126"/>
      <c r="F119" s="126"/>
      <c r="G119" s="126"/>
      <c r="H119" s="126"/>
      <c r="I119" s="133">
        <f t="shared" si="7"/>
        <v>0</v>
      </c>
      <c r="J119" s="133"/>
    </row>
    <row r="120" spans="1:10" s="59" customFormat="1" ht="15.75" customHeight="1">
      <c r="A120" s="97" t="s">
        <v>180</v>
      </c>
      <c r="B120" s="60" t="s">
        <v>241</v>
      </c>
      <c r="C120" s="76" t="s">
        <v>24</v>
      </c>
      <c r="D120" s="126"/>
      <c r="E120" s="126"/>
      <c r="F120" s="126"/>
      <c r="G120" s="126"/>
      <c r="H120" s="126"/>
      <c r="I120" s="133">
        <f t="shared" si="7"/>
        <v>0</v>
      </c>
      <c r="J120" s="149"/>
    </row>
    <row r="121" spans="1:10" s="59" customFormat="1" ht="15.75" customHeight="1">
      <c r="A121" s="97" t="s">
        <v>181</v>
      </c>
      <c r="B121" s="60" t="s">
        <v>240</v>
      </c>
      <c r="C121" s="76" t="s">
        <v>189</v>
      </c>
      <c r="D121" s="126"/>
      <c r="E121" s="126"/>
      <c r="F121" s="126"/>
      <c r="G121" s="126"/>
      <c r="H121" s="126"/>
      <c r="I121" s="133">
        <f t="shared" si="7"/>
        <v>0</v>
      </c>
      <c r="J121" s="149"/>
    </row>
    <row r="122" spans="1:10" s="59" customFormat="1" ht="20.25" customHeight="1">
      <c r="A122" s="137" t="s">
        <v>193</v>
      </c>
      <c r="B122" s="160" t="s">
        <v>46</v>
      </c>
      <c r="C122" s="76"/>
      <c r="D122" s="133">
        <f>D124+D125+D126+D127</f>
        <v>0</v>
      </c>
      <c r="E122" s="133">
        <f>E124+E125+E126+E127</f>
        <v>0</v>
      </c>
      <c r="F122" s="133">
        <f>F124+F125+F126+F127</f>
        <v>0</v>
      </c>
      <c r="G122" s="133">
        <f>G124+G125+G126+G127</f>
        <v>0</v>
      </c>
      <c r="H122" s="133">
        <f>H124+H125+H126+H127</f>
        <v>0</v>
      </c>
      <c r="I122" s="133">
        <f t="shared" si="7"/>
        <v>0</v>
      </c>
      <c r="J122" s="149"/>
    </row>
    <row r="123" spans="1:10" s="59" customFormat="1" ht="9.75" customHeight="1">
      <c r="A123" s="67" t="s">
        <v>195</v>
      </c>
      <c r="B123" s="68"/>
      <c r="C123" s="77"/>
      <c r="D123" s="126"/>
      <c r="E123" s="126"/>
      <c r="F123" s="126"/>
      <c r="G123" s="126"/>
      <c r="H123" s="126"/>
      <c r="I123" s="133">
        <f t="shared" si="7"/>
        <v>0</v>
      </c>
      <c r="J123" s="150"/>
    </row>
    <row r="124" spans="1:10" ht="17.25" customHeight="1">
      <c r="A124" s="96" t="s">
        <v>216</v>
      </c>
      <c r="B124" s="46" t="s">
        <v>218</v>
      </c>
      <c r="C124" s="74" t="s">
        <v>66</v>
      </c>
      <c r="D124" s="126"/>
      <c r="E124" s="126"/>
      <c r="F124" s="126"/>
      <c r="G124" s="126"/>
      <c r="H124" s="126"/>
      <c r="I124" s="133">
        <f t="shared" si="7"/>
        <v>0</v>
      </c>
      <c r="J124" s="132"/>
    </row>
    <row r="125" spans="1:10" ht="19.5" customHeight="1">
      <c r="A125" s="96" t="s">
        <v>217</v>
      </c>
      <c r="B125" s="46" t="s">
        <v>219</v>
      </c>
      <c r="C125" s="74" t="s">
        <v>66</v>
      </c>
      <c r="D125" s="126"/>
      <c r="E125" s="126"/>
      <c r="F125" s="126"/>
      <c r="G125" s="126"/>
      <c r="H125" s="126"/>
      <c r="I125" s="133">
        <f t="shared" si="7"/>
        <v>0</v>
      </c>
      <c r="J125" s="132"/>
    </row>
    <row r="126" spans="1:10" s="59" customFormat="1" ht="14.25" customHeight="1">
      <c r="A126" s="97" t="s">
        <v>180</v>
      </c>
      <c r="B126" s="61" t="s">
        <v>220</v>
      </c>
      <c r="C126" s="76" t="s">
        <v>25</v>
      </c>
      <c r="D126" s="126"/>
      <c r="E126" s="126"/>
      <c r="F126" s="126"/>
      <c r="G126" s="126"/>
      <c r="H126" s="126"/>
      <c r="I126" s="133">
        <f t="shared" si="7"/>
        <v>0</v>
      </c>
      <c r="J126" s="149"/>
    </row>
    <row r="127" spans="1:10" s="59" customFormat="1" ht="14.25" customHeight="1">
      <c r="A127" s="97" t="s">
        <v>181</v>
      </c>
      <c r="B127" s="60" t="s">
        <v>221</v>
      </c>
      <c r="C127" s="76" t="s">
        <v>26</v>
      </c>
      <c r="D127" s="126"/>
      <c r="E127" s="126"/>
      <c r="F127" s="126"/>
      <c r="G127" s="126"/>
      <c r="H127" s="126"/>
      <c r="I127" s="133">
        <f t="shared" si="7"/>
        <v>0</v>
      </c>
      <c r="J127" s="149"/>
    </row>
    <row r="128" spans="1:10" ht="20.25" customHeight="1">
      <c r="A128" s="137" t="s">
        <v>29</v>
      </c>
      <c r="B128" s="40" t="s">
        <v>21</v>
      </c>
      <c r="C128" s="74" t="s">
        <v>30</v>
      </c>
      <c r="D128" s="133">
        <f>D129-D130</f>
        <v>0</v>
      </c>
      <c r="E128" s="133">
        <f>E129+E130</f>
        <v>0</v>
      </c>
      <c r="F128" s="133">
        <f>F129+F130</f>
        <v>0</v>
      </c>
      <c r="G128" s="133">
        <f>G129+G130</f>
        <v>0</v>
      </c>
      <c r="H128" s="133">
        <f>H129+H130</f>
        <v>0</v>
      </c>
      <c r="I128" s="133">
        <f t="shared" si="7"/>
        <v>0</v>
      </c>
      <c r="J128" s="133"/>
    </row>
    <row r="129" spans="1:10" ht="19.5" customHeight="1">
      <c r="A129" s="96" t="s">
        <v>37</v>
      </c>
      <c r="B129" s="40" t="s">
        <v>24</v>
      </c>
      <c r="C129" s="74" t="s">
        <v>196</v>
      </c>
      <c r="D129" s="126"/>
      <c r="E129" s="126">
        <f>-E19</f>
        <v>-3433838.9</v>
      </c>
      <c r="F129" s="126"/>
      <c r="G129" s="126">
        <f>-G51</f>
        <v>0</v>
      </c>
      <c r="H129" s="126"/>
      <c r="I129" s="133">
        <f t="shared" si="7"/>
        <v>-3433838.9</v>
      </c>
      <c r="J129" s="136"/>
    </row>
    <row r="130" spans="1:10" ht="17.25" customHeight="1">
      <c r="A130" s="96" t="s">
        <v>38</v>
      </c>
      <c r="B130" s="40" t="s">
        <v>25</v>
      </c>
      <c r="C130" s="74" t="s">
        <v>197</v>
      </c>
      <c r="D130" s="126"/>
      <c r="E130" s="126">
        <f>I51</f>
        <v>3433838.9</v>
      </c>
      <c r="F130" s="126"/>
      <c r="G130" s="126">
        <f>G51</f>
        <v>0</v>
      </c>
      <c r="H130" s="126"/>
      <c r="I130" s="133">
        <f t="shared" si="7"/>
        <v>3433838.9</v>
      </c>
      <c r="J130" s="136"/>
    </row>
    <row r="131" spans="1:10" ht="32.25" customHeight="1">
      <c r="A131" s="137" t="s">
        <v>242</v>
      </c>
      <c r="B131" s="44" t="s">
        <v>243</v>
      </c>
      <c r="C131" s="100" t="s">
        <v>30</v>
      </c>
      <c r="D131" s="133">
        <f>D133-D134</f>
        <v>0</v>
      </c>
      <c r="E131" s="133">
        <f>E133+E134</f>
        <v>0</v>
      </c>
      <c r="F131" s="133">
        <f>F133+F134</f>
        <v>0</v>
      </c>
      <c r="G131" s="133">
        <f>G133+G134</f>
        <v>0</v>
      </c>
      <c r="H131" s="133">
        <f>H133+H134</f>
        <v>0</v>
      </c>
      <c r="I131" s="133">
        <f t="shared" si="7"/>
        <v>0</v>
      </c>
      <c r="J131" s="151"/>
    </row>
    <row r="132" spans="1:10" ht="15" customHeight="1">
      <c r="A132" s="43" t="s">
        <v>58</v>
      </c>
      <c r="B132" s="44"/>
      <c r="C132" s="75"/>
      <c r="D132" s="126"/>
      <c r="E132" s="126"/>
      <c r="F132" s="126"/>
      <c r="G132" s="126"/>
      <c r="H132" s="126"/>
      <c r="I132" s="133">
        <f t="shared" si="7"/>
        <v>0</v>
      </c>
      <c r="J132" s="152"/>
    </row>
    <row r="133" spans="1:10" ht="20.25" customHeight="1">
      <c r="A133" s="96" t="s">
        <v>244</v>
      </c>
      <c r="B133" s="46" t="s">
        <v>246</v>
      </c>
      <c r="C133" s="75" t="s">
        <v>196</v>
      </c>
      <c r="D133" s="126"/>
      <c r="E133" s="126"/>
      <c r="F133" s="126"/>
      <c r="G133" s="126">
        <f>G51</f>
        <v>0</v>
      </c>
      <c r="H133" s="126"/>
      <c r="I133" s="133">
        <f t="shared" si="7"/>
        <v>0</v>
      </c>
      <c r="J133" s="153"/>
    </row>
    <row r="134" spans="1:10" ht="23.25" customHeight="1">
      <c r="A134" s="96" t="s">
        <v>245</v>
      </c>
      <c r="B134" s="40" t="s">
        <v>247</v>
      </c>
      <c r="C134" s="42" t="s">
        <v>197</v>
      </c>
      <c r="D134" s="126"/>
      <c r="E134" s="126">
        <f>-G51</f>
        <v>0</v>
      </c>
      <c r="F134" s="126"/>
      <c r="G134" s="126"/>
      <c r="H134" s="126"/>
      <c r="I134" s="133">
        <f t="shared" si="7"/>
        <v>0</v>
      </c>
      <c r="J134" s="151"/>
    </row>
    <row r="135" spans="3:10" ht="15">
      <c r="C135" s="34"/>
      <c r="E135" s="11"/>
      <c r="F135" s="11"/>
      <c r="G135" s="11"/>
      <c r="H135" s="11"/>
      <c r="J135" s="47" t="s">
        <v>199</v>
      </c>
    </row>
    <row r="136" spans="1:10" ht="11.25" customHeight="1">
      <c r="A136" s="33"/>
      <c r="B136" s="38"/>
      <c r="C136" s="38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5"/>
      <c r="F137" s="31" t="s">
        <v>210</v>
      </c>
      <c r="G137" s="31"/>
      <c r="H137" s="112"/>
      <c r="I137" s="113"/>
      <c r="J137" s="17"/>
    </row>
    <row r="138" spans="1:10" ht="10.5" customHeight="1">
      <c r="A138" s="36"/>
      <c r="B138" s="8" t="s">
        <v>13</v>
      </c>
      <c r="C138" s="8" t="s">
        <v>80</v>
      </c>
      <c r="D138" s="6" t="s">
        <v>43</v>
      </c>
      <c r="E138" s="27" t="s">
        <v>6</v>
      </c>
      <c r="F138" s="32" t="s">
        <v>6</v>
      </c>
      <c r="G138" s="49" t="s">
        <v>6</v>
      </c>
      <c r="H138" s="49"/>
      <c r="I138" s="26"/>
      <c r="J138" s="17" t="s">
        <v>209</v>
      </c>
    </row>
    <row r="139" spans="1:10" ht="10.5" customHeight="1">
      <c r="A139" s="8" t="s">
        <v>5</v>
      </c>
      <c r="B139" s="8" t="s">
        <v>14</v>
      </c>
      <c r="C139" s="8" t="s">
        <v>81</v>
      </c>
      <c r="D139" s="6" t="s">
        <v>44</v>
      </c>
      <c r="E139" s="28" t="s">
        <v>47</v>
      </c>
      <c r="F139" s="6" t="s">
        <v>7</v>
      </c>
      <c r="G139" s="6" t="s">
        <v>214</v>
      </c>
      <c r="H139" s="6" t="s">
        <v>211</v>
      </c>
      <c r="I139" s="6" t="s">
        <v>9</v>
      </c>
      <c r="J139" s="17" t="s">
        <v>44</v>
      </c>
    </row>
    <row r="140" spans="1:10" ht="9.75" customHeight="1">
      <c r="A140" s="7"/>
      <c r="B140" s="8" t="s">
        <v>15</v>
      </c>
      <c r="C140" s="8" t="s">
        <v>82</v>
      </c>
      <c r="D140" s="6" t="s">
        <v>45</v>
      </c>
      <c r="E140" s="28" t="s">
        <v>8</v>
      </c>
      <c r="F140" s="6" t="s">
        <v>8</v>
      </c>
      <c r="G140" s="6" t="s">
        <v>48</v>
      </c>
      <c r="H140" s="6" t="s">
        <v>212</v>
      </c>
      <c r="I140" s="6"/>
      <c r="J140" s="17" t="s">
        <v>45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29" t="s">
        <v>3</v>
      </c>
      <c r="F141" s="5" t="s">
        <v>10</v>
      </c>
      <c r="G141" s="5" t="s">
        <v>11</v>
      </c>
      <c r="H141" s="5" t="s">
        <v>12</v>
      </c>
      <c r="I141" s="5" t="s">
        <v>33</v>
      </c>
      <c r="J141" s="18" t="s">
        <v>213</v>
      </c>
    </row>
    <row r="142" spans="1:10" ht="32.25" customHeight="1">
      <c r="A142" s="137" t="s">
        <v>32</v>
      </c>
      <c r="B142" s="156" t="s">
        <v>26</v>
      </c>
      <c r="C142" s="100" t="s">
        <v>30</v>
      </c>
      <c r="D142" s="133">
        <f>D144-D145</f>
        <v>0</v>
      </c>
      <c r="E142" s="133">
        <f>E144-E145</f>
        <v>0</v>
      </c>
      <c r="F142" s="133">
        <f>F144-F145</f>
        <v>0</v>
      </c>
      <c r="G142" s="133">
        <f>G144-G145</f>
        <v>0</v>
      </c>
      <c r="H142" s="133">
        <f>H144-H145</f>
        <v>0</v>
      </c>
      <c r="I142" s="133">
        <f aca="true" t="shared" si="8" ref="I142:I149">E142+F142+G142+H142</f>
        <v>0</v>
      </c>
      <c r="J142" s="151"/>
    </row>
    <row r="143" spans="1:10" ht="15" customHeight="1">
      <c r="A143" s="43" t="s">
        <v>58</v>
      </c>
      <c r="B143" s="44"/>
      <c r="C143" s="75"/>
      <c r="D143" s="126"/>
      <c r="E143" s="126"/>
      <c r="F143" s="126"/>
      <c r="G143" s="126"/>
      <c r="H143" s="126"/>
      <c r="I143" s="133">
        <f t="shared" si="8"/>
        <v>0</v>
      </c>
      <c r="J143" s="152"/>
    </row>
    <row r="144" spans="1:10" ht="25.5" customHeight="1">
      <c r="A144" s="96" t="s">
        <v>200</v>
      </c>
      <c r="B144" s="46" t="s">
        <v>27</v>
      </c>
      <c r="C144" s="75"/>
      <c r="D144" s="126"/>
      <c r="E144" s="126"/>
      <c r="F144" s="126"/>
      <c r="G144" s="126"/>
      <c r="H144" s="126"/>
      <c r="I144" s="133">
        <f t="shared" si="8"/>
        <v>0</v>
      </c>
      <c r="J144" s="153"/>
    </row>
    <row r="145" spans="1:10" ht="27.75" customHeight="1">
      <c r="A145" s="96" t="s">
        <v>201</v>
      </c>
      <c r="B145" s="40" t="s">
        <v>28</v>
      </c>
      <c r="C145" s="42"/>
      <c r="D145" s="126"/>
      <c r="E145" s="126"/>
      <c r="F145" s="126"/>
      <c r="G145" s="126"/>
      <c r="H145" s="126"/>
      <c r="I145" s="133">
        <f t="shared" si="8"/>
        <v>0</v>
      </c>
      <c r="J145" s="151"/>
    </row>
    <row r="146" spans="1:10" ht="36.75" customHeight="1">
      <c r="A146" s="137" t="s">
        <v>205</v>
      </c>
      <c r="B146" s="156" t="s">
        <v>202</v>
      </c>
      <c r="C146" s="100" t="s">
        <v>30</v>
      </c>
      <c r="D146" s="133">
        <f>D148-D149</f>
        <v>0</v>
      </c>
      <c r="E146" s="133">
        <f>E148-E149</f>
        <v>0</v>
      </c>
      <c r="F146" s="133">
        <f>F148-F149</f>
        <v>0</v>
      </c>
      <c r="G146" s="133">
        <f>G148-G149</f>
        <v>0</v>
      </c>
      <c r="H146" s="133">
        <f>H148-H149</f>
        <v>0</v>
      </c>
      <c r="I146" s="133">
        <f t="shared" si="8"/>
        <v>0</v>
      </c>
      <c r="J146" s="151"/>
    </row>
    <row r="147" spans="1:10" ht="15" customHeight="1">
      <c r="A147" s="43" t="s">
        <v>58</v>
      </c>
      <c r="B147" s="44"/>
      <c r="C147" s="75"/>
      <c r="D147" s="126"/>
      <c r="E147" s="126"/>
      <c r="F147" s="126"/>
      <c r="G147" s="126"/>
      <c r="H147" s="126"/>
      <c r="I147" s="133">
        <f t="shared" si="8"/>
        <v>0</v>
      </c>
      <c r="J147" s="152"/>
    </row>
    <row r="148" spans="1:10" ht="16.5" customHeight="1">
      <c r="A148" s="96" t="s">
        <v>206</v>
      </c>
      <c r="B148" s="46" t="s">
        <v>203</v>
      </c>
      <c r="C148" s="75"/>
      <c r="D148" s="126"/>
      <c r="E148" s="126"/>
      <c r="F148" s="126"/>
      <c r="G148" s="126"/>
      <c r="H148" s="126"/>
      <c r="I148" s="133">
        <f t="shared" si="8"/>
        <v>0</v>
      </c>
      <c r="J148" s="153"/>
    </row>
    <row r="149" spans="1:10" ht="31.5" customHeight="1" thickBot="1">
      <c r="A149" s="115" t="s">
        <v>207</v>
      </c>
      <c r="B149" s="94" t="s">
        <v>204</v>
      </c>
      <c r="C149" s="95"/>
      <c r="D149" s="126"/>
      <c r="E149" s="126"/>
      <c r="F149" s="126"/>
      <c r="G149" s="126"/>
      <c r="H149" s="126"/>
      <c r="I149" s="133">
        <f t="shared" si="8"/>
        <v>0</v>
      </c>
      <c r="J149" s="157"/>
    </row>
    <row r="150" spans="1:10" ht="12.75">
      <c r="A150" s="43"/>
      <c r="B150" s="51"/>
      <c r="C150" s="51"/>
      <c r="D150" s="23"/>
      <c r="E150" s="23"/>
      <c r="F150" s="23"/>
      <c r="G150" s="23"/>
      <c r="H150" s="23"/>
      <c r="I150" s="23"/>
      <c r="J150" s="23"/>
    </row>
    <row r="151" spans="1:10" ht="22.5" customHeight="1">
      <c r="A151" s="20" t="s">
        <v>307</v>
      </c>
      <c r="B151" s="35"/>
      <c r="C151" s="35"/>
      <c r="D151" s="23"/>
      <c r="E151" s="37"/>
      <c r="F151" s="37" t="s">
        <v>223</v>
      </c>
      <c r="G151" s="23"/>
      <c r="H151" s="23"/>
      <c r="I151" s="23"/>
      <c r="J151" s="23"/>
    </row>
    <row r="152" spans="1:10" ht="9.75" customHeight="1">
      <c r="A152" s="12" t="s">
        <v>233</v>
      </c>
      <c r="B152" s="12"/>
      <c r="C152" s="12"/>
      <c r="D152" s="11"/>
      <c r="E152" s="9"/>
      <c r="F152" s="9" t="s">
        <v>224</v>
      </c>
      <c r="G152" s="9"/>
      <c r="H152" s="9"/>
      <c r="I152" s="9"/>
      <c r="J152" s="9"/>
    </row>
    <row r="153" spans="5:10" ht="12.75" customHeight="1">
      <c r="E153" s="9"/>
      <c r="F153" s="9"/>
      <c r="G153" s="20"/>
      <c r="H153" s="20"/>
      <c r="I153" s="9"/>
      <c r="J153" s="9"/>
    </row>
    <row r="154" spans="1:10" ht="12.75" customHeight="1">
      <c r="A154" s="12" t="s">
        <v>309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1" t="s">
        <v>235</v>
      </c>
      <c r="E156" s="102"/>
      <c r="F156" s="102"/>
      <c r="G156" s="103"/>
      <c r="H156" s="104"/>
      <c r="I156" s="15"/>
      <c r="J156" s="16"/>
    </row>
    <row r="157" spans="4:8" ht="11.25" customHeight="1">
      <c r="D157" s="9"/>
      <c r="E157" s="9"/>
      <c r="F157" s="9"/>
      <c r="G157" s="102" t="s">
        <v>225</v>
      </c>
      <c r="H157" s="3"/>
    </row>
    <row r="158" spans="4:8" ht="26.25" customHeight="1">
      <c r="D158" s="105" t="s">
        <v>226</v>
      </c>
      <c r="E158" s="102"/>
      <c r="F158" s="102"/>
      <c r="G158" s="102"/>
      <c r="H158" s="3"/>
    </row>
    <row r="159" spans="4:8" ht="10.5" customHeight="1">
      <c r="D159" s="102" t="s">
        <v>234</v>
      </c>
      <c r="E159" s="102"/>
      <c r="F159" s="102"/>
      <c r="H159" s="3"/>
    </row>
    <row r="160" spans="1:9" ht="23.25" customHeight="1">
      <c r="A160" s="105" t="s">
        <v>280</v>
      </c>
      <c r="B160"/>
      <c r="C160"/>
      <c r="D160"/>
      <c r="E160"/>
      <c r="F160"/>
      <c r="G160"/>
      <c r="H160"/>
      <c r="I160"/>
    </row>
    <row r="161" spans="1:9" ht="12" customHeight="1">
      <c r="A161" s="106" t="s">
        <v>237</v>
      </c>
      <c r="B161"/>
      <c r="C161" s="107"/>
      <c r="D161" s="23"/>
      <c r="E161" s="23"/>
      <c r="F161" s="23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8"/>
      <c r="I162"/>
    </row>
    <row r="163" spans="1:9" ht="13.5" customHeight="1">
      <c r="A163" s="12"/>
      <c r="B163" s="12"/>
      <c r="C163" s="12"/>
      <c r="D163" s="20"/>
      <c r="E163" s="21"/>
      <c r="F163" s="21"/>
      <c r="G163" s="21"/>
      <c r="H163" s="109"/>
      <c r="I163" s="109"/>
    </row>
  </sheetData>
  <sheetProtection/>
  <mergeCells count="2">
    <mergeCell ref="A1:H1"/>
    <mergeCell ref="A2:H2"/>
  </mergeCells>
  <printOptions/>
  <pageMargins left="0.1968503937007874" right="0" top="0.6299212598425197" bottom="0" header="0" footer="0"/>
  <pageSetup horizontalDpi="600" verticalDpi="600" orientation="portrait" pageOrder="overThenDown" paperSize="9" scale="73" r:id="rId1"/>
  <rowBreaks count="2" manualBreakCount="2">
    <brk id="7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2013-01-22T06:26:01Z</cp:lastPrinted>
  <dcterms:created xsi:type="dcterms:W3CDTF">1999-06-18T11:49:53Z</dcterms:created>
  <dcterms:modified xsi:type="dcterms:W3CDTF">2013-09-22T23:36:36Z</dcterms:modified>
  <cp:category/>
  <cp:version/>
  <cp:contentType/>
  <cp:contentStatus/>
</cp:coreProperties>
</file>